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10"/>
  <workbookPr defaultThemeVersion="124226"/>
  <mc:AlternateContent xmlns:mc="http://schemas.openxmlformats.org/markup-compatibility/2006">
    <mc:Choice Requires="x15">
      <x15ac:absPath xmlns:x15ac="http://schemas.microsoft.com/office/spreadsheetml/2010/11/ac" url="/Users/bc/Desktop/00_ai_patent_protection/"/>
    </mc:Choice>
  </mc:AlternateContent>
  <xr:revisionPtr revIDLastSave="0" documentId="13_ncr:1_{1DF29716-F2D6-4E44-B3F1-8E1622602472}" xr6:coauthVersionLast="45" xr6:coauthVersionMax="45" xr10:uidLastSave="{00000000-0000-0000-0000-000000000000}"/>
  <workbookProtection workbookAlgorithmName="SHA-512" workbookHashValue="Cg+y+22jBxGNTwTWTNb8Yk25Mt3BcMt4a0t5+DHMcP9aSF3qfl25fQ5QU/3wX05/ELDQEKtlD3w5dprQ+ZzfsA==" workbookSaltValue="IhmNKiii8+FtfOEjz6nK0g==" workbookSpinCount="100000" lockStructure="1"/>
  <bookViews>
    <workbookView xWindow="100" yWindow="540" windowWidth="44920" windowHeight="25900" xr2:uid="{00000000-000D-0000-FFFF-FFFF00000000}"/>
  </bookViews>
  <sheets>
    <sheet name="Hinweise" sheetId="1" r:id="rId1"/>
    <sheet name="Bewertungswerkzeug" sheetId="6" r:id="rId2"/>
    <sheet name="Validation Lists" sheetId="3" r:id="rId3"/>
  </sheets>
  <definedNames>
    <definedName name="Auswertung">Bewertungswerkzeug!$A$77</definedName>
    <definedName name="Eingaben">Bewertungswerkzeug!$A$2</definedName>
    <definedName name="Hinweise">Bewertungswerkzeug!#REF!</definedName>
    <definedName name="_xlnm.Print_Area" localSheetId="1">Bewertungswerkzeug!$A$1:$I$118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00" i="6" l="1"/>
  <c r="A100" i="6" s="1"/>
  <c r="B99" i="6"/>
  <c r="B98" i="6"/>
  <c r="A98" i="6" s="1"/>
  <c r="B103" i="6"/>
  <c r="A103" i="6" s="1"/>
  <c r="A99" i="6"/>
  <c r="L62" i="6"/>
  <c r="L60" i="6"/>
  <c r="L58" i="6"/>
  <c r="L72" i="6"/>
  <c r="L71" i="6"/>
  <c r="L70" i="6"/>
  <c r="L69" i="6"/>
  <c r="L68" i="6"/>
  <c r="L67" i="6"/>
  <c r="L66" i="6"/>
  <c r="L38" i="6"/>
  <c r="L37" i="6"/>
  <c r="L36" i="6"/>
  <c r="L35" i="6"/>
  <c r="L34" i="6"/>
  <c r="L33" i="6"/>
  <c r="AB9" i="6"/>
  <c r="S21" i="6"/>
  <c r="S7" i="6" s="1"/>
  <c r="AB58" i="6"/>
  <c r="Y60" i="6"/>
  <c r="AB71" i="6"/>
  <c r="AB72" i="6"/>
  <c r="AF72" i="6"/>
  <c r="Y72" i="6"/>
  <c r="W72" i="6"/>
  <c r="X72" i="6"/>
  <c r="V72" i="6"/>
  <c r="V71" i="6"/>
  <c r="AL65" i="6"/>
  <c r="AF67" i="6"/>
  <c r="AF66" i="6"/>
  <c r="AB66" i="6"/>
  <c r="AB67" i="6"/>
  <c r="V67" i="6"/>
  <c r="X67" i="6"/>
  <c r="Y67" i="6"/>
  <c r="W67" i="6"/>
  <c r="Y66" i="6"/>
  <c r="X66" i="6"/>
  <c r="W66" i="6"/>
  <c r="V66" i="6"/>
  <c r="Y70" i="6"/>
  <c r="X70" i="6"/>
  <c r="V70" i="6"/>
  <c r="W70" i="6"/>
  <c r="Y68" i="6"/>
  <c r="X68" i="6"/>
  <c r="Y69" i="6"/>
  <c r="X69" i="6"/>
  <c r="W69" i="6"/>
  <c r="AB69" i="6"/>
  <c r="V69" i="6"/>
  <c r="W68" i="6"/>
  <c r="V68" i="6"/>
  <c r="AF58" i="6"/>
  <c r="Y58" i="6"/>
  <c r="V58" i="6"/>
  <c r="AB62" i="6"/>
  <c r="AF62" i="6"/>
  <c r="L54" i="6"/>
  <c r="L53" i="6"/>
  <c r="L52" i="6"/>
  <c r="W19" i="6"/>
  <c r="W16" i="6"/>
  <c r="X15" i="6"/>
  <c r="W12" i="6"/>
  <c r="V12" i="6"/>
  <c r="X13" i="6"/>
  <c r="X12" i="6"/>
  <c r="L40" i="6"/>
  <c r="B104" i="6"/>
  <c r="A104" i="6" s="1"/>
  <c r="I31" i="6"/>
  <c r="I38" i="6" s="1"/>
  <c r="Q51" i="6"/>
  <c r="Q54" i="6" s="1"/>
  <c r="L32" i="6" l="1"/>
  <c r="Q53" i="6"/>
  <c r="Q52" i="6"/>
  <c r="I35" i="6"/>
  <c r="I36" i="6"/>
  <c r="I33" i="6"/>
  <c r="I37" i="6"/>
  <c r="I34" i="6"/>
  <c r="X32" i="6" l="1"/>
  <c r="X31" i="6" s="1"/>
  <c r="W32" i="6"/>
  <c r="W31" i="6" s="1"/>
  <c r="W7" i="6" s="1"/>
  <c r="V32" i="6"/>
  <c r="V31" i="6" s="1"/>
  <c r="AB32" i="6" s="1"/>
  <c r="AF32" i="6"/>
  <c r="Y32" i="6"/>
  <c r="Y31" i="6" s="1"/>
  <c r="Y7" i="6" s="1"/>
  <c r="X7" i="6"/>
  <c r="V7" i="6" l="1"/>
  <c r="AF31" i="6"/>
  <c r="AF7" i="6" s="1"/>
  <c r="AB31" i="6"/>
  <c r="AB7" i="6" s="1"/>
  <c r="A81" i="6"/>
  <c r="B81" i="6" s="1"/>
  <c r="AI7" i="6" l="1"/>
  <c r="AI5" i="6"/>
  <c r="AL5" i="6" l="1"/>
  <c r="V5" i="6" s="1"/>
  <c r="B88" i="6" s="1"/>
  <c r="Y5" i="6" l="1"/>
  <c r="H88" i="6" s="1"/>
  <c r="AF5" i="6"/>
  <c r="G92" i="6" s="1"/>
  <c r="AB5" i="6"/>
  <c r="C92" i="6" s="1"/>
  <c r="W5" i="6"/>
  <c r="D88" i="6" s="1"/>
  <c r="X5" i="6"/>
  <c r="F88" i="6" s="1"/>
</calcChain>
</file>

<file path=xl/sharedStrings.xml><?xml version="1.0" encoding="utf-8"?>
<sst xmlns="http://schemas.openxmlformats.org/spreadsheetml/2006/main" count="179" uniqueCount="149">
  <si>
    <t>Bedienungsanleitung</t>
  </si>
  <si>
    <t>Innovationsschutz von KI-Systemen
Vor-Bewertungswerkzeug und Kerninformations-Sammlung</t>
  </si>
  <si>
    <t>Anwendungshinweis</t>
  </si>
  <si>
    <t>Schutzgegenstand</t>
  </si>
  <si>
    <t>Beschreibung (optional):</t>
  </si>
  <si>
    <t>Name (optional):</t>
  </si>
  <si>
    <t>etwas dazwischen</t>
  </si>
  <si>
    <t>Trainingsprozess</t>
  </si>
  <si>
    <t>Vertriebenes Produkt</t>
  </si>
  <si>
    <t>Anwendungsprozess</t>
  </si>
  <si>
    <t>• Maschinenlern-System</t>
  </si>
  <si>
    <t>  • Supervised Learning</t>
  </si>
  <si>
    <t>  • Unsupervised Learning</t>
  </si>
  <si>
    <t>  • Reinforcement Learning</t>
  </si>
  <si>
    <t>• Expertensystem</t>
  </si>
  <si>
    <t>Technische Basis</t>
  </si>
  <si>
    <t>Wirtschaftliche Rahmendaten</t>
  </si>
  <si>
    <t>Geplante Schutzmaßnahmen</t>
  </si>
  <si>
    <t>Technisch</t>
  </si>
  <si>
    <t>Faktisch</t>
  </si>
  <si>
    <t>Rechtlich</t>
  </si>
  <si>
    <t>Wie viel sind Sie bereit, in den Schutz dieser Lösung zu investieren…</t>
  </si>
  <si>
    <t>Bitte schauen Sie vor der Verwendung, ob es aktualisierte Versionen hierzu gibt. Nutzen Sie hierfür bitte folgenden Link</t>
  </si>
  <si>
    <t>🔗 Baltasar Cevc</t>
  </si>
  <si>
    <t>Kontakt</t>
  </si>
  <si>
    <t>•</t>
  </si>
  <si>
    <t>Euro</t>
  </si>
  <si>
    <t>Bitte um Rückmeldungen &amp; Stand</t>
  </si>
  <si>
    <r>
      <rPr>
        <b/>
        <sz val="11"/>
        <color theme="1"/>
        <rFont val="PT Sans"/>
        <family val="2"/>
      </rPr>
      <t>Wir freuen uns über Rückmeldungen</t>
    </r>
    <r>
      <rPr>
        <sz val="11"/>
        <color theme="1"/>
        <rFont val="PT Sans"/>
        <family val="2"/>
      </rPr>
      <t xml:space="preserve"> (dies ist eine erste Version, die bei Interesse agil weiterentwickelt werden soll). B</t>
    </r>
    <r>
      <rPr>
        <sz val="11"/>
        <color theme="1"/>
        <rFont val="PT Sans"/>
        <family val="2"/>
      </rPr>
      <t>itte kontaktieren Sie hierzu Rechtsanwalt Baltasar Cevc (siehe Kontakt oben).</t>
    </r>
  </si>
  <si>
    <t>➥ Eingabeformular</t>
  </si>
  <si>
    <t>Zwingend auszufüllende Felder sind gelb hinterlegt. Hell gelb-braun markierte Felder sind optional und als Vorarbeit für eine eigene Bewertung und spätere Beratung sinnvoll, sie fließen jedoch in die automatisierte Vorauswertung nicht ein.</t>
  </si>
  <si>
    <t xml:space="preserve">Achtung: dies ist nur ein Werkzeug, um eine erste Orientierung zu ermöglichen. Die rechtliche Bewertung ist vielschichtig und kann in einem solchen Werkzeug nicht umfassend abgebildet werden. Die Ergebnisse mögen also als erste Orientierung dienen, können jedoch in Einzelfällen auch von der rechtlich sinnvollen Lösung abweichen (dies merken Sie schon daran, dass nur ein Teil der Informationen maschinell auswertbar ist). Wir empfehlen unbedingt die Konsultation von Experten!
</t>
  </si>
  <si>
    <t>(Skala 0-10)</t>
  </si>
  <si>
    <t>FTE</t>
  </si>
  <si>
    <t>Ja/Nein</t>
  </si>
  <si>
    <t>Ja</t>
  </si>
  <si>
    <t>Nein</t>
  </si>
  <si>
    <t>Kundenschnittstelle</t>
  </si>
  <si>
    <t>Konzeption / Idee</t>
  </si>
  <si>
    <t>Konkretisierung in Algorithmus und Modell</t>
  </si>
  <si>
    <t>Implementierung dieser in Software</t>
  </si>
  <si>
    <t>Trainingsdatensätze</t>
  </si>
  <si>
    <t>Zusammenspiel zwischen Soft- und Hardware</t>
  </si>
  <si>
    <t>Inwiefern können registrierte Schutzrechte einen Marketing- oder Investoren-Vorteil gewähren? (Etwa: “unsere patentierte Technologie”)</t>
  </si>
  <si>
    <t>Innovationsschutz von KI-Systemen
Vor-Bewertungswerkzeug und Kerninformations-Sammlung
Bewertungswerkzeug</t>
  </si>
  <si>
    <t>Worin liegt die Innovation? (optional)</t>
  </si>
  <si>
    <t>Spezialisierte Hardware</t>
  </si>
  <si>
    <t>Geographische Reichweite</t>
  </si>
  <si>
    <t>Deutschland</t>
  </si>
  <si>
    <t>Europa</t>
  </si>
  <si>
    <t>Welt</t>
  </si>
  <si>
    <t xml:space="preserve">  </t>
  </si>
  <si>
    <t>Im Fall von Maschinenlernen: Worin steckt der wirtschaftliche Kern (bitte insgesamt 10 Punkte verteilen)?</t>
  </si>
  <si>
    <t>Wie lässt sich das System insgesamt beschreiben? (optional)</t>
  </si>
  <si>
    <t>Ausgaben des KI-Sytems</t>
  </si>
  <si>
    <t>Was wird hier primär geschützt?</t>
  </si>
  <si>
    <t>Nähere Beschreibung:</t>
  </si>
  <si>
    <t>Checkliste Geschäftsgeheimnisschutz</t>
  </si>
  <si>
    <t>Eingabevalidierungsliste</t>
  </si>
  <si>
    <r>
      <rPr>
        <b/>
        <sz val="11"/>
        <color theme="1"/>
        <rFont val="PT Sans"/>
        <family val="2"/>
      </rPr>
      <t>Hinweis:</t>
    </r>
    <r>
      <rPr>
        <sz val="11"/>
        <color theme="1"/>
        <rFont val="PT Sans"/>
        <family val="2"/>
      </rPr>
      <t xml:space="preserve">
Dieses Blatt ist rein intern und nicht für die Nutzer der Tabelle gedacht. Bitte nutzen Sie die anderen Tabellenblätter, um Ihre Eingaben zu machen und Auswertungen zu sehen.</t>
    </r>
  </si>
  <si>
    <t>• Andere</t>
  </si>
  <si>
    <t>• Robotik</t>
  </si>
  <si>
    <t>• Hardware</t>
  </si>
  <si>
    <t>• Software</t>
  </si>
  <si>
    <t>Direkten Kontakt zum entwefenden Rechtsanwalt erhalten Sie hier:</t>
  </si>
  <si>
    <t>Hinweis: Dieses Arbeitswerkzeug wird von Rechtsanwalt Baltasar Cevc bereitgestellt. Es ersetzt keinen Rechtsrat. Bitte holen Sie im Einzelfall qualifizierte Beratung ein, etwa von einem Rechts- oder Patentanwalt.</t>
  </si>
  <si>
    <t>Tragen Sie auf dem Reiter "Bewertungsformular" die wesentlichen Informationen für Ihre konkrete Situation ein.</t>
  </si>
  <si>
    <t>➥ Hinweise als Auswertung</t>
  </si>
  <si>
    <t>Anteil von:</t>
  </si>
  <si>
    <t>Der Kunde hat direkte Interaktion mit der KI-Lösung (etwa API-Zugriff auf das Modell):</t>
  </si>
  <si>
    <t>Kunde gibt Daten für Training oder Verbesserung der KI</t>
  </si>
  <si>
    <t>Teilweise</t>
  </si>
  <si>
    <t>In welchen Teilen der Entwicklung liegt wirtschaftlich der Kern? (Bitte bepunkten)</t>
  </si>
  <si>
    <t>Anteile:</t>
  </si>
  <si>
    <t>Dieses Werkzeug gibt ihnen sodann erste Hinweise in Hinblick auf einen möglichen Schutz. Diese stellen jedoch nur einen Anfang dar – die Komplexität der Realität können nur spezialisierte Berater abdecken:</t>
  </si>
  <si>
    <t>Gedankenanregungen zur Bewertung – erste Hinweise zu Schutzmöglichkeiten</t>
  </si>
  <si>
    <t>Notizen zur Umsetzung (Sammlung für die weitere Arbeit und Beratung)</t>
  </si>
  <si>
    <t>Falls Kunde Trainingsdaten gibt &amp;&amp; Warnung, dass auch die Rechte des Kunden beachtet werden müssen.</t>
  </si>
  <si>
    <t xml:space="preserve">• </t>
  </si>
  <si>
    <t>Auswahl und Ausgestaltung des Modells</t>
  </si>
  <si>
    <t>Optimierungsalgorithmen</t>
  </si>
  <si>
    <t>Trainingsdaten</t>
  </si>
  <si>
    <t>…</t>
  </si>
  <si>
    <t xml:space="preserve"> in Zeit für Rechtsschutz?</t>
  </si>
  <si>
    <t>in Geld für Rechtsschutz?</t>
  </si>
  <si>
    <t>in technischem und faktischem Schutz?</t>
  </si>
  <si>
    <t>Fehlerhinweise</t>
  </si>
  <si>
    <t>kaum</t>
  </si>
  <si>
    <t>teilweise</t>
  </si>
  <si>
    <t>stark</t>
  </si>
  <si>
    <t>Schutzrechte-Bedeutung</t>
  </si>
  <si>
    <t>Schutzbedarf</t>
  </si>
  <si>
    <t>Welchen Wert hat die Technologie (finanziell und als Wettbewerbsvorteil)?</t>
  </si>
  <si>
    <t>Wie einfach ist die Nachahmung ihrer Lösung ("ein Plagiat") faktisch?</t>
  </si>
  <si>
    <t>Auf einer Skala von 0-10:</t>
  </si>
  <si>
    <t>Wie wichtig ist es Ihnen, Investoren vom Wert ihres "geistigen Eigentums" zu überzeugen?</t>
  </si>
  <si>
    <t>Müssen Sie für die Nutzung die Idee ihrer Lösung offenlegen?</t>
  </si>
  <si>
    <t>Wie stark würde jemand anderem bei einer Nachahmung helfen, die Idee grundlegend zu kennen?</t>
  </si>
  <si>
    <t>Liegen in Bezug auf die vorangegangenen Fragen Besonderheiten hinsichtlich der einzelnen Elemente des Systems (Modellaufbau, Trainingsalgorithmus, Trainingsdaten, trainiertes Modell, Anwendungsalgorithmus) vor?</t>
  </si>
  <si>
    <t>Inwiefern müssen sie den Anwendern die technische Lösung offenlegen?</t>
  </si>
  <si>
    <t>GeschG</t>
  </si>
  <si>
    <t>Pat</t>
  </si>
  <si>
    <t>Copy</t>
  </si>
  <si>
    <t>• Firmware</t>
  </si>
  <si>
    <t>Gewicht</t>
  </si>
  <si>
    <t>Rückmeldungen und Kontakt</t>
  </si>
  <si>
    <t>🔗 Rechtsanwalt Baltasar Cevc</t>
  </si>
  <si>
    <t>Patente</t>
  </si>
  <si>
    <t>Geschäfts-
geheimnis-
schutz</t>
  </si>
  <si>
    <t>Urheber-
recht /
Copyright</t>
  </si>
  <si>
    <t>Schnitt</t>
  </si>
  <si>
    <t>  • in Hardware-
     Anwendung</t>
  </si>
  <si>
    <t>Bitte näher
beschreiben</t>
  </si>
  <si>
    <t>Vertraglich</t>
  </si>
  <si>
    <t>Vertraglicher Schutz</t>
  </si>
  <si>
    <t>Organisatorischer Schutz</t>
  </si>
  <si>
    <t>Technischer Schutz</t>
  </si>
  <si>
    <t>(Gewichtung)</t>
  </si>
  <si>
    <t>Lizenzierung</t>
  </si>
  <si>
    <t>Dieses Dokument steht unter der Lizenz CC BY-SA (Creative Commons Attribution-ShareAlike 4.0 International).</t>
  </si>
  <si>
    <t>🔗 Weitere Informationen zur Lizenz</t>
  </si>
  <si>
    <t>🔗 https://fingolex.de/blog/ki-systeme-rechtsschutz-patentschutz-innovationsschutz</t>
  </si>
  <si>
    <t>Ich freue mich sehr über Rückmeldungen darüber, ob Sie dieses Werkzeug genutzt haben und inwiefern Sie es für hilfreich hielten. Ebenso natürlich über Fehlerhinweise und andere konstruktive Kritik. Auch ein unverbindliches (kostenfreies) Erstberatungsgespräch ist möglich. Sie können mich über die unter der folgenden Adresse hinterlegten Wege erreichen:</t>
  </si>
  <si>
    <t>Das Werkzeug hat auf Basis der oben gemachten Angaben errechnet, welche Schutzwege potentiell relevant sein können und zeigt dies hier farbblick (grün: spannend, grau: wenig interessant). Die Skala ist 0-10, wobei 5 mittel relevant/ineressant bedeutet.</t>
  </si>
  <si>
    <t>Rechtlicher Schutz</t>
  </si>
  <si>
    <t>Faktischer Schutz</t>
  </si>
  <si>
    <t>Geheminsschutz</t>
  </si>
  <si>
    <t>Zugriffsbeschränkungen</t>
  </si>
  <si>
    <t>Kunde ist in Training der KI involviert</t>
  </si>
  <si>
    <t>Normalisiert</t>
  </si>
  <si>
    <t>Obere Grenze</t>
  </si>
  <si>
    <t>Untere Grenze</t>
  </si>
  <si>
    <t xml:space="preserve">Normalisierungsfaktor: obere Grenze auf </t>
  </si>
  <si>
    <t>Normalisierungsfaktor</t>
  </si>
  <si>
    <t>(Die Werte für technischen und organisatorischen Schutz neigen derzeit noch zu niedrig bewertet zu sein, da das Werkzeug hier vergleichsweise wenige Abfragen tätigt. Sie sind deshalb nur mit größter Vorsicht zu nutzen. Es besteht eine signifikante Wahrscheinlichkeit, dass die Werte höher ausfallen müssten.)</t>
  </si>
  <si>
    <t>Schwerpunkte</t>
  </si>
  <si>
    <r>
      <rPr>
        <b/>
        <sz val="11"/>
        <color theme="1"/>
        <rFont val="PT Sans"/>
        <family val="2"/>
        <charset val="204"/>
      </rPr>
      <t>Wichtig:</t>
    </r>
    <r>
      <rPr>
        <sz val="11"/>
        <color theme="1"/>
        <rFont val="PT Sans"/>
        <family val="2"/>
      </rPr>
      <t xml:space="preserve"> dies kann nur eine erste Idee geben, welche Themen zuallersets angeschaut werden. Da die Abfrage in einem Werkzeug wie diese hier nie komplett sein kann, fehlen womöglich wesentliche Aspekte. Sprechen Sie im Zweifel mit einem Experten.</t>
    </r>
  </si>
  <si>
    <t>Müssen große Teile der Technologie zur Beschreibung eines Patentanspruchs offengelegt werden (vereinfacht gesprochen: was ist die neue technische Lösung – sie muss nachvollziehbar beschrieben werden)?</t>
  </si>
  <si>
    <t>Vertragliche Aspekte</t>
  </si>
  <si>
    <t>Out of Scope</t>
  </si>
  <si>
    <t>Warnung:</t>
  </si>
  <si>
    <t>Falls Kunde Zugriff &amp;&amp; Vertraglicher Schutz erforderlich</t>
  </si>
  <si>
    <t>Die Version dieses Dokumentes ist: v0.1 (beta).</t>
  </si>
  <si>
    <t>Dieses Werkzeug ist in experimentellem Stadium. Es ist noch nicht zum Produktiveinsatz gedacht, sondern dient der Gedankenanregung und dem Experiment.</t>
  </si>
  <si>
    <t>Achtung: Hinweise (auf dem Reiter Hinweise) umfassend gelesen und Verstanden? Ansonsten nicht nutzen!
Ferner: Ein Werkzeug wie dieses dient nur einer ersten Orientierung und kann keinesfalls eine fundierte Beratung durch spezialisierte Rechts- oder Patentanwälte ersetzen!
Je weniger Angaben Sie machen, desto mehr ist das Ergebnis verfälscht. Füllen Sie deshalb bitte alle Felder gewissenhaft aus (oder nutzen sie da Werkzeug nur als Gedankenanregung).</t>
  </si>
  <si>
    <t>Nur Software &amp;&amp; Patentschutz schwierig</t>
  </si>
  <si>
    <t>Geld Patente &lt;10k &amp;&amp; Schwierig!</t>
  </si>
  <si>
    <t>Kosten und FTE gering =&gt; Hinweis auf lohnenswertes Invest</t>
  </si>
  <si>
    <t>Allgemeine Hinweise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</si>
</sst>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PT Sans"/>
      <family val="2"/>
    </font>
    <font>
      <sz val="11"/>
      <color theme="1"/>
      <name val="PT Sans"/>
      <family val="2"/>
    </font>
    <font>
      <b/>
      <sz val="14"/>
      <color rgb="FF115891"/>
      <name val="PT Sans Caption"/>
      <family val="2"/>
    </font>
    <font>
      <b/>
      <sz val="12"/>
      <color theme="3"/>
      <name val="PT Sans Caption"/>
      <family val="2"/>
    </font>
    <font>
      <b/>
      <sz val="13"/>
      <color theme="3"/>
      <name val="Calibri"/>
      <family val="2"/>
      <scheme val="minor"/>
    </font>
    <font>
      <u/>
      <sz val="11"/>
      <color theme="10"/>
      <name val="PT Sans"/>
      <family val="2"/>
    </font>
    <font>
      <sz val="11"/>
      <color theme="10"/>
      <name val="PT Sans"/>
      <family val="2"/>
    </font>
    <font>
      <b/>
      <sz val="11"/>
      <color theme="1"/>
      <name val="PT Sans"/>
      <family val="2"/>
    </font>
    <font>
      <sz val="11"/>
      <color rgb="FF9C0006"/>
      <name val="Calibri"/>
      <family val="2"/>
      <scheme val="minor"/>
    </font>
    <font>
      <b/>
      <sz val="11"/>
      <color theme="3"/>
      <name val="Calibri"/>
      <family val="2"/>
      <scheme val="minor"/>
    </font>
    <font>
      <sz val="11"/>
      <color rgb="FF000000"/>
      <name val="PT Sans"/>
      <family val="2"/>
    </font>
    <font>
      <b/>
      <sz val="11"/>
      <color theme="1"/>
      <name val="PT Sans"/>
      <family val="2"/>
      <charset val="204"/>
    </font>
    <font>
      <sz val="11"/>
      <color theme="1"/>
      <name val="PT Sans"/>
      <family val="2"/>
      <charset val="204"/>
    </font>
    <font>
      <sz val="11"/>
      <color rgb="FFFF0000"/>
      <name val="PT Sans"/>
      <family val="2"/>
    </font>
    <font>
      <b/>
      <sz val="24"/>
      <color rgb="FFFF0000"/>
      <name val="PT Sans"/>
      <family val="2"/>
      <charset val="204"/>
    </font>
    <font>
      <sz val="11"/>
      <color theme="0"/>
      <name val="PT Sans"/>
      <family val="2"/>
    </font>
  </fonts>
  <fills count="12">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F5CD"/>
        <bgColor indexed="64"/>
      </patternFill>
    </fill>
    <fill>
      <patternFill patternType="solid">
        <fgColor rgb="FFFFC7CE"/>
      </patternFill>
    </fill>
    <fill>
      <patternFill patternType="solid">
        <fgColor rgb="FFFFC000"/>
        <bgColor indexed="64"/>
      </patternFill>
    </fill>
    <fill>
      <patternFill patternType="solid">
        <fgColor rgb="FFFFFFFF"/>
        <bgColor rgb="FF000000"/>
      </patternFill>
    </fill>
    <fill>
      <patternFill patternType="solid">
        <fgColor theme="0" tint="-0.249977111117893"/>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DDD9C4"/>
        <bgColor rgb="FF000000"/>
      </patternFill>
    </fill>
  </fills>
  <borders count="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ck">
        <color theme="4" tint="0.499984740745262"/>
      </top>
      <bottom/>
      <diagonal/>
    </border>
  </borders>
  <cellStyleXfs count="11">
    <xf numFmtId="0" fontId="0" fillId="0" borderId="0">
      <alignment vertical="top"/>
    </xf>
    <xf numFmtId="0" fontId="3" fillId="0" borderId="1" applyNumberFormat="0" applyFill="0" applyAlignment="0" applyProtection="0"/>
    <xf numFmtId="0" fontId="1" fillId="2" borderId="0">
      <alignment vertical="top" wrapText="1"/>
    </xf>
    <xf numFmtId="0" fontId="4" fillId="0" borderId="2" applyNumberFormat="0" applyFill="0" applyAlignment="0" applyProtection="0"/>
    <xf numFmtId="0" fontId="1" fillId="3" borderId="0">
      <alignment vertical="top" wrapText="1"/>
      <protection locked="0"/>
    </xf>
    <xf numFmtId="0" fontId="1" fillId="4" borderId="0">
      <alignment vertical="top" wrapText="1"/>
      <protection locked="0"/>
    </xf>
    <xf numFmtId="0" fontId="5" fillId="0" borderId="0" applyNumberFormat="0" applyFill="0" applyBorder="0" applyAlignment="0" applyProtection="0">
      <alignment vertical="top"/>
    </xf>
    <xf numFmtId="0" fontId="8" fillId="5" borderId="0" applyNumberFormat="0" applyBorder="0" applyAlignment="0" applyProtection="0"/>
    <xf numFmtId="9" fontId="1" fillId="0" borderId="0" applyFont="0" applyFill="0" applyBorder="0" applyAlignment="0" applyProtection="0"/>
    <xf numFmtId="0" fontId="9" fillId="0" borderId="3" applyNumberFormat="0" applyFill="0" applyAlignment="0" applyProtection="0"/>
    <xf numFmtId="0" fontId="9" fillId="0" borderId="0" applyNumberFormat="0" applyFill="0" applyBorder="0" applyAlignment="0" applyProtection="0"/>
  </cellStyleXfs>
  <cellXfs count="74">
    <xf numFmtId="0" fontId="0" fillId="0" borderId="0" xfId="0">
      <alignment vertical="top"/>
    </xf>
    <xf numFmtId="0" fontId="0" fillId="2" borderId="0" xfId="0" applyFill="1">
      <alignment vertical="top"/>
    </xf>
    <xf numFmtId="0" fontId="3" fillId="2" borderId="1" xfId="1" applyFill="1"/>
    <xf numFmtId="0" fontId="1" fillId="2" borderId="0" xfId="2">
      <alignment vertical="top" wrapText="1"/>
    </xf>
    <xf numFmtId="0" fontId="2" fillId="2" borderId="0" xfId="0" applyFont="1" applyFill="1" applyAlignment="1">
      <alignment vertical="top" wrapText="1"/>
    </xf>
    <xf numFmtId="0" fontId="0" fillId="2" borderId="0" xfId="0" applyFill="1" applyAlignment="1">
      <alignment vertical="top" wrapText="1"/>
    </xf>
    <xf numFmtId="0" fontId="1" fillId="3" borderId="0" xfId="4">
      <alignment vertical="top" wrapText="1"/>
      <protection locked="0"/>
    </xf>
    <xf numFmtId="0" fontId="1" fillId="2" borderId="0" xfId="2">
      <alignment vertical="top" wrapText="1"/>
    </xf>
    <xf numFmtId="0" fontId="0" fillId="2" borderId="0" xfId="2" applyFont="1">
      <alignment vertical="top" wrapText="1"/>
    </xf>
    <xf numFmtId="0" fontId="0" fillId="2" borderId="0" xfId="2" applyFont="1">
      <alignment vertical="top" wrapText="1"/>
    </xf>
    <xf numFmtId="0" fontId="6" fillId="2" borderId="0" xfId="6" applyFont="1" applyFill="1" applyAlignment="1">
      <alignment vertical="top" wrapText="1"/>
    </xf>
    <xf numFmtId="0" fontId="3" fillId="2" borderId="1" xfId="1" applyFill="1"/>
    <xf numFmtId="0" fontId="0" fillId="2" borderId="0" xfId="0" applyFill="1" applyBorder="1" applyAlignment="1">
      <alignment vertical="top" wrapText="1"/>
    </xf>
    <xf numFmtId="0" fontId="1" fillId="2" borderId="0" xfId="0" applyFont="1" applyFill="1">
      <alignment vertical="top"/>
    </xf>
    <xf numFmtId="0" fontId="3" fillId="2" borderId="1" xfId="1" applyFill="1"/>
    <xf numFmtId="0" fontId="1" fillId="2" borderId="0" xfId="2">
      <alignment vertical="top" wrapText="1"/>
    </xf>
    <xf numFmtId="0" fontId="3" fillId="2" borderId="1" xfId="1" applyFill="1"/>
    <xf numFmtId="0" fontId="1" fillId="2" borderId="0" xfId="2">
      <alignment vertical="top" wrapText="1"/>
    </xf>
    <xf numFmtId="0" fontId="0" fillId="2" borderId="0" xfId="2" applyFont="1">
      <alignment vertical="top" wrapText="1"/>
    </xf>
    <xf numFmtId="0" fontId="1" fillId="2" borderId="0" xfId="2" applyFont="1">
      <alignment vertical="top" wrapText="1"/>
    </xf>
    <xf numFmtId="0" fontId="1" fillId="3" borderId="0" xfId="4">
      <alignment vertical="top" wrapText="1"/>
      <protection locked="0"/>
    </xf>
    <xf numFmtId="0" fontId="1" fillId="2" borderId="0" xfId="2" applyAlignment="1">
      <alignment vertical="top" wrapText="1"/>
    </xf>
    <xf numFmtId="0" fontId="0" fillId="2" borderId="0" xfId="0" applyFill="1" applyAlignment="1">
      <alignment vertical="top" wrapText="1"/>
    </xf>
    <xf numFmtId="0" fontId="0" fillId="2" borderId="0" xfId="2" applyFont="1" applyAlignment="1">
      <alignment vertical="top" wrapText="1"/>
    </xf>
    <xf numFmtId="0" fontId="2" fillId="2" borderId="0" xfId="0" applyFont="1" applyFill="1">
      <alignment vertical="top"/>
    </xf>
    <xf numFmtId="9" fontId="0" fillId="2" borderId="0" xfId="8" applyFont="1" applyFill="1" applyAlignment="1">
      <alignment vertical="top"/>
    </xf>
    <xf numFmtId="0" fontId="10" fillId="7" borderId="0" xfId="0" applyFont="1" applyFill="1">
      <alignment vertical="top"/>
    </xf>
    <xf numFmtId="0" fontId="0" fillId="2" borderId="0" xfId="0" applyFill="1" applyAlignment="1">
      <alignment horizontal="right" vertical="top"/>
    </xf>
    <xf numFmtId="0" fontId="3" fillId="2" borderId="1" xfId="1" applyFill="1" applyAlignment="1">
      <alignment vertical="top"/>
    </xf>
    <xf numFmtId="0" fontId="0" fillId="3" borderId="0" xfId="4" applyFont="1">
      <alignment vertical="top" wrapText="1"/>
      <protection locked="0"/>
    </xf>
    <xf numFmtId="1" fontId="0" fillId="2" borderId="0" xfId="0" applyNumberFormat="1" applyFill="1" applyAlignment="1">
      <alignment horizontal="center" vertical="top" wrapText="1"/>
    </xf>
    <xf numFmtId="0" fontId="0" fillId="9" borderId="0" xfId="0" applyFill="1" applyAlignment="1">
      <alignment vertical="center" wrapText="1"/>
    </xf>
    <xf numFmtId="0" fontId="0" fillId="9" borderId="0" xfId="0" applyFill="1" applyAlignment="1">
      <alignment vertical="center"/>
    </xf>
    <xf numFmtId="0" fontId="1" fillId="2" borderId="0" xfId="2" applyBorder="1">
      <alignment vertical="top" wrapText="1"/>
    </xf>
    <xf numFmtId="0" fontId="9" fillId="2" borderId="3" xfId="9" applyFill="1" applyAlignment="1">
      <alignment vertical="top"/>
    </xf>
    <xf numFmtId="0" fontId="9" fillId="2" borderId="0" xfId="10" applyFill="1" applyAlignment="1">
      <alignment vertical="top"/>
    </xf>
    <xf numFmtId="0" fontId="0" fillId="10" borderId="0" xfId="0" applyFill="1">
      <alignment vertical="top"/>
    </xf>
    <xf numFmtId="0" fontId="10" fillId="11" borderId="0" xfId="0" applyFont="1" applyFill="1">
      <alignment vertical="top"/>
    </xf>
    <xf numFmtId="0" fontId="13" fillId="2" borderId="0" xfId="0" applyFont="1" applyFill="1" applyAlignment="1">
      <alignment vertical="top" wrapText="1"/>
    </xf>
    <xf numFmtId="0" fontId="14" fillId="2" borderId="0" xfId="0" applyFont="1" applyFill="1" applyAlignment="1">
      <alignment horizontal="left" vertical="center" wrapText="1"/>
    </xf>
    <xf numFmtId="0" fontId="15" fillId="2" borderId="0" xfId="0" applyFont="1" applyFill="1">
      <alignment vertical="top"/>
    </xf>
    <xf numFmtId="0" fontId="1" fillId="4" borderId="0" xfId="5" applyProtection="1">
      <alignment vertical="top" wrapText="1"/>
      <protection locked="0"/>
    </xf>
    <xf numFmtId="0" fontId="5" fillId="2" borderId="0" xfId="6" applyFill="1" applyAlignment="1" applyProtection="1">
      <alignment vertical="top" wrapText="1"/>
      <protection locked="0"/>
    </xf>
    <xf numFmtId="0" fontId="5" fillId="2" borderId="0" xfId="6" applyFill="1" applyProtection="1">
      <alignment vertical="top"/>
      <protection locked="0"/>
    </xf>
    <xf numFmtId="0" fontId="5" fillId="2" borderId="0" xfId="6" applyFill="1" applyAlignment="1" applyProtection="1">
      <alignment horizontal="left" vertical="top"/>
      <protection locked="0"/>
    </xf>
    <xf numFmtId="0" fontId="0" fillId="2" borderId="0" xfId="0" applyFill="1" applyProtection="1">
      <alignment vertical="top"/>
      <protection locked="0"/>
    </xf>
    <xf numFmtId="0" fontId="3" fillId="2" borderId="1" xfId="1" applyFill="1"/>
    <xf numFmtId="0" fontId="0" fillId="2" borderId="0" xfId="0" applyFill="1" applyAlignment="1">
      <alignment vertical="top" wrapText="1"/>
    </xf>
    <xf numFmtId="0" fontId="5" fillId="2" borderId="0" xfId="6" applyFill="1" applyProtection="1">
      <alignment vertical="top"/>
      <protection locked="0"/>
    </xf>
    <xf numFmtId="0" fontId="0" fillId="2" borderId="0" xfId="2" applyFont="1">
      <alignment vertical="top" wrapText="1"/>
    </xf>
    <xf numFmtId="0" fontId="1" fillId="2" borderId="0" xfId="2">
      <alignment vertical="top" wrapText="1"/>
    </xf>
    <xf numFmtId="0" fontId="2" fillId="2" borderId="0" xfId="0" applyFont="1" applyFill="1" applyAlignment="1">
      <alignment vertical="top" wrapText="1"/>
    </xf>
    <xf numFmtId="0" fontId="0" fillId="2" borderId="0" xfId="0" applyFill="1" applyBorder="1" applyAlignment="1">
      <alignment vertical="top" wrapText="1"/>
    </xf>
    <xf numFmtId="0" fontId="1" fillId="2" borderId="0" xfId="2" applyFont="1">
      <alignment vertical="top" wrapText="1"/>
    </xf>
    <xf numFmtId="0" fontId="13" fillId="2" borderId="0" xfId="0" applyFont="1" applyFill="1" applyAlignment="1">
      <alignment vertical="top" wrapText="1"/>
    </xf>
    <xf numFmtId="0" fontId="0" fillId="2" borderId="0" xfId="0" applyFill="1">
      <alignment vertical="top"/>
    </xf>
    <xf numFmtId="0" fontId="4" fillId="2" borderId="2" xfId="3" applyFill="1" applyAlignment="1">
      <alignment vertical="top"/>
    </xf>
    <xf numFmtId="0" fontId="1" fillId="2" borderId="0" xfId="2" applyAlignment="1">
      <alignment vertical="top" wrapText="1"/>
    </xf>
    <xf numFmtId="0" fontId="1" fillId="4" borderId="0" xfId="5">
      <alignment vertical="top" wrapText="1"/>
      <protection locked="0"/>
    </xf>
    <xf numFmtId="0" fontId="0" fillId="8" borderId="0" xfId="0" applyFill="1" applyAlignment="1">
      <alignment horizontal="center" vertical="top"/>
    </xf>
    <xf numFmtId="0" fontId="0" fillId="2" borderId="4" xfId="2" applyFont="1" applyBorder="1">
      <alignment vertical="top" wrapText="1"/>
    </xf>
    <xf numFmtId="0" fontId="8" fillId="0" borderId="0" xfId="7" applyFill="1" applyAlignment="1">
      <alignment vertical="top" wrapText="1"/>
    </xf>
    <xf numFmtId="0" fontId="0" fillId="2" borderId="0" xfId="2" applyFont="1" applyAlignment="1">
      <alignment vertical="top" wrapText="1"/>
    </xf>
    <xf numFmtId="0" fontId="3" fillId="2" borderId="1" xfId="1" applyFill="1" applyAlignment="1">
      <alignment wrapText="1"/>
    </xf>
    <xf numFmtId="0" fontId="6" fillId="2" borderId="0" xfId="6" applyFont="1" applyFill="1" applyAlignment="1">
      <alignment vertical="top" wrapText="1"/>
    </xf>
    <xf numFmtId="0" fontId="0" fillId="2" borderId="4" xfId="0" applyFill="1" applyBorder="1" applyAlignment="1">
      <alignment vertical="top" wrapText="1"/>
    </xf>
    <xf numFmtId="0" fontId="12" fillId="2" borderId="0" xfId="0" applyFont="1" applyFill="1" applyAlignment="1">
      <alignment vertical="top" wrapText="1"/>
    </xf>
    <xf numFmtId="0" fontId="4" fillId="2" borderId="2" xfId="3" applyFill="1" applyAlignment="1">
      <alignment wrapText="1"/>
    </xf>
    <xf numFmtId="0" fontId="4" fillId="2" borderId="0" xfId="3" applyFill="1" applyBorder="1" applyAlignment="1">
      <alignment vertical="top" wrapText="1"/>
    </xf>
    <xf numFmtId="0" fontId="8" fillId="5" borderId="0" xfId="7" applyAlignment="1">
      <alignment vertical="top" wrapText="1"/>
    </xf>
    <xf numFmtId="0" fontId="4" fillId="2" borderId="2" xfId="3" applyFill="1" applyAlignment="1">
      <alignment vertical="top" wrapText="1"/>
    </xf>
    <xf numFmtId="0" fontId="0" fillId="4" borderId="0" xfId="5" applyFont="1">
      <alignment vertical="top" wrapText="1"/>
      <protection locked="0"/>
    </xf>
    <xf numFmtId="0" fontId="1" fillId="3" borderId="0" xfId="4">
      <alignment vertical="top" wrapText="1"/>
      <protection locked="0"/>
    </xf>
    <xf numFmtId="0" fontId="0" fillId="6" borderId="0" xfId="2" applyFont="1" applyFill="1">
      <alignment vertical="top" wrapText="1"/>
    </xf>
  </cellXfs>
  <cellStyles count="11">
    <cellStyle name="Bad" xfId="7" builtinId="27"/>
    <cellStyle name="Heading 1" xfId="1" builtinId="16" customBuiltin="1"/>
    <cellStyle name="Heading 2" xfId="3" builtinId="17"/>
    <cellStyle name="Heading 3" xfId="9" builtinId="18"/>
    <cellStyle name="Heading 4" xfId="10" builtinId="19"/>
    <cellStyle name="Hyperlink" xfId="6" builtinId="8"/>
    <cellStyle name="Input facultative" xfId="5" xr:uid="{00000000-0005-0000-0000-000004000000}"/>
    <cellStyle name="Input mandatory" xfId="4" xr:uid="{00000000-0005-0000-0000-000005000000}"/>
    <cellStyle name="Normal" xfId="0" builtinId="0" customBuiltin="1"/>
    <cellStyle name="Per cent" xfId="8" builtinId="5"/>
    <cellStyle name="Wrapping" xfId="2" xr:uid="{00000000-0005-0000-0000-000007000000}"/>
  </cellStyles>
  <dxfs count="2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vertical/>
        <horizontal/>
      </border>
    </dxf>
    <dxf>
      <border>
        <left style="thin">
          <color rgb="FF9C0006"/>
        </left>
        <right style="thin">
          <color rgb="FF9C0006"/>
        </right>
        <top style="thin">
          <color rgb="FF9C0006"/>
        </top>
        <bottom style="thin">
          <color rgb="FF9C0006"/>
        </bottom>
        <vertical/>
        <horizontal/>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vertical/>
        <horizontal/>
      </border>
    </dxf>
    <dxf>
      <fill>
        <patternFill>
          <bgColor theme="5" tint="0.59996337778862885"/>
        </patternFill>
      </fill>
    </dxf>
    <dxf>
      <border>
        <left style="thin">
          <color rgb="FF9C0006"/>
        </left>
        <right style="thin">
          <color rgb="FF9C0006"/>
        </right>
        <top style="thin">
          <color rgb="FF9C0006"/>
        </top>
        <bottom style="thin">
          <color rgb="FF9C0006"/>
        </bottom>
        <vertical/>
        <horizontal/>
      </border>
    </dxf>
    <dxf>
      <border>
        <left style="thin">
          <color rgb="FF9C0006"/>
        </left>
        <right style="thin">
          <color rgb="FF9C0006"/>
        </right>
        <top style="thin">
          <color rgb="FF9C0006"/>
        </top>
        <bottom style="thin">
          <color rgb="FF9C0006"/>
        </bottom>
        <vertical/>
        <horizontal/>
      </border>
    </dxf>
    <dxf>
      <border>
        <left style="thin">
          <color rgb="FF9C0006"/>
        </left>
        <right style="thin">
          <color rgb="FF9C0006"/>
        </right>
        <top style="thin">
          <color rgb="FF9C0006"/>
        </top>
        <bottom style="thin">
          <color rgb="FF9C0006"/>
        </bottom>
        <vertical/>
        <horizontal/>
      </border>
    </dxf>
    <dxf>
      <border>
        <left style="thin">
          <color rgb="FF9C0006"/>
        </left>
        <right style="thin">
          <color rgb="FF9C0006"/>
        </right>
        <top style="thin">
          <color rgb="FF9C0006"/>
        </top>
        <bottom style="thin">
          <color rgb="FF9C0006"/>
        </bottom>
        <vertical/>
        <horizontal/>
      </border>
    </dxf>
    <dxf>
      <border>
        <left style="thin">
          <color rgb="FF9C0006"/>
        </left>
        <right style="thin">
          <color rgb="FF9C0006"/>
        </right>
        <top style="thin">
          <color rgb="FF9C0006"/>
        </top>
        <bottom style="thin">
          <color rgb="FF9C0006"/>
        </bottom>
        <vertical/>
        <horizontal/>
      </border>
    </dxf>
    <dxf>
      <font>
        <color rgb="FF006100"/>
      </font>
      <fill>
        <patternFill>
          <bgColor rgb="FFC6EFCE"/>
        </patternFill>
      </fill>
    </dxf>
    <dxf>
      <border>
        <left style="thin">
          <color rgb="FF9C0006"/>
        </left>
        <right style="thin">
          <color rgb="FF9C0006"/>
        </right>
        <top style="thin">
          <color rgb="FF9C0006"/>
        </top>
        <bottom style="thin">
          <color rgb="FF9C0006"/>
        </bottom>
        <vertical/>
        <horizontal/>
      </border>
    </dxf>
  </dxfs>
  <tableStyles count="0" defaultTableStyle="TableStyleMedium2" defaultPivotStyle="PivotStyleLight16"/>
  <colors>
    <mruColors>
      <color rgb="FFE4FF98"/>
      <color rgb="FFC0FF93"/>
      <color rgb="FFABFF5A"/>
      <color rgb="FFFFFF99"/>
      <color rgb="FFFFF5CD"/>
      <color rgb="FF1158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28575</xdr:colOff>
      <xdr:row>0</xdr:row>
      <xdr:rowOff>85725</xdr:rowOff>
    </xdr:from>
    <xdr:to>
      <xdr:col>2</xdr:col>
      <xdr:colOff>644486</xdr:colOff>
      <xdr:row>0</xdr:row>
      <xdr:rowOff>412158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38875" y="85725"/>
          <a:ext cx="615911" cy="3264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66675</xdr:colOff>
      <xdr:row>0</xdr:row>
      <xdr:rowOff>247650</xdr:rowOff>
    </xdr:from>
    <xdr:to>
      <xdr:col>8</xdr:col>
      <xdr:colOff>682586</xdr:colOff>
      <xdr:row>0</xdr:row>
      <xdr:rowOff>574083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95925" y="247650"/>
          <a:ext cx="615911" cy="32643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615911</xdr:colOff>
      <xdr:row>2</xdr:row>
      <xdr:rowOff>129583</xdr:rowOff>
    </xdr:to>
    <xdr:pic>
      <xdr:nvPicPr>
        <xdr:cNvPr id="2" name="Picture 1">
          <a:extLst>
            <a:ext uri="{FF2B5EF4-FFF2-40B4-BE49-F238E27FC236}">
              <a16:creationId xmlns:a16="http://schemas.microsoft.com/office/drawing/2014/main" id="{F2BDC87C-F92F-ED46-8061-D3C4DBED226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21400" y="101600"/>
          <a:ext cx="615911" cy="3200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reativecommons.org/licenses/by-sa/4.0/deed.de" TargetMode="External"/><Relationship Id="rId2" Type="http://schemas.openxmlformats.org/officeDocument/2006/relationships/hyperlink" Target="https://creativecommons.org/licenses/by-sa/4.0/" TargetMode="External"/><Relationship Id="rId1" Type="http://schemas.openxmlformats.org/officeDocument/2006/relationships/hyperlink" Target="https://fingolex.de/baltasar-cevc"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fingolex.de/blog/ki-systeme-rechtsschutz-patentschutz-innovationsschutz"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fingolex.de/baltasar-cevc"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C35"/>
  <sheetViews>
    <sheetView tabSelected="1" zoomScaleNormal="100" workbookViewId="0">
      <selection activeCell="C2" sqref="C2"/>
    </sheetView>
  </sheetViews>
  <sheetFormatPr baseColWidth="10" defaultColWidth="9" defaultRowHeight="15" x14ac:dyDescent="0.2"/>
  <cols>
    <col min="1" max="1" width="3.1640625" style="1" customWidth="1"/>
    <col min="2" max="2" width="68.6640625" style="1" customWidth="1"/>
    <col min="3" max="16384" width="9" style="1"/>
  </cols>
  <sheetData>
    <row r="1" spans="1:3" ht="42.75" customHeight="1" x14ac:dyDescent="0.2">
      <c r="A1" s="51" t="s">
        <v>1</v>
      </c>
      <c r="B1" s="51"/>
    </row>
    <row r="2" spans="1:3" ht="9" customHeight="1" x14ac:dyDescent="0.2">
      <c r="A2" s="4"/>
      <c r="B2" s="4"/>
      <c r="C2" s="45"/>
    </row>
    <row r="3" spans="1:3" ht="15" customHeight="1" thickBot="1" x14ac:dyDescent="0.25">
      <c r="A3" s="46" t="s">
        <v>2</v>
      </c>
      <c r="B3" s="46"/>
      <c r="C3" s="46"/>
    </row>
    <row r="4" spans="1:3" s="17" customFormat="1" ht="8" customHeight="1" thickTop="1" x14ac:dyDescent="0.2">
      <c r="A4" s="33"/>
      <c r="B4" s="33"/>
      <c r="C4" s="33"/>
    </row>
    <row r="5" spans="1:3" ht="78.75" customHeight="1" x14ac:dyDescent="0.2">
      <c r="A5" s="52" t="s">
        <v>31</v>
      </c>
      <c r="B5" s="52"/>
      <c r="C5" s="52"/>
    </row>
    <row r="6" spans="1:3" ht="9" customHeight="1" x14ac:dyDescent="0.2">
      <c r="A6" s="12"/>
      <c r="B6" s="12"/>
      <c r="C6" s="12"/>
    </row>
    <row r="7" spans="1:3" ht="31" customHeight="1" x14ac:dyDescent="0.2">
      <c r="A7" s="49" t="s">
        <v>143</v>
      </c>
      <c r="B7" s="50"/>
      <c r="C7" s="50"/>
    </row>
    <row r="8" spans="1:3" ht="9" customHeight="1" x14ac:dyDescent="0.2">
      <c r="A8" s="12"/>
      <c r="B8" s="12"/>
      <c r="C8" s="12"/>
    </row>
    <row r="9" spans="1:3" ht="60" customHeight="1" x14ac:dyDescent="0.2">
      <c r="A9" s="49" t="s">
        <v>65</v>
      </c>
      <c r="B9" s="50"/>
      <c r="C9" s="50"/>
    </row>
    <row r="10" spans="1:3" ht="30" customHeight="1" x14ac:dyDescent="0.2">
      <c r="A10" s="49" t="s">
        <v>22</v>
      </c>
      <c r="B10" s="49"/>
      <c r="C10" s="49"/>
    </row>
    <row r="11" spans="1:3" ht="32" x14ac:dyDescent="0.2">
      <c r="B11" s="42" t="s">
        <v>121</v>
      </c>
    </row>
    <row r="12" spans="1:3" x14ac:dyDescent="0.2">
      <c r="B12" s="8"/>
    </row>
    <row r="13" spans="1:3" ht="15" customHeight="1" thickBot="1" x14ac:dyDescent="0.25">
      <c r="A13" s="46" t="s">
        <v>24</v>
      </c>
      <c r="B13" s="46"/>
      <c r="C13" s="46"/>
    </row>
    <row r="14" spans="1:3" s="17" customFormat="1" ht="8" customHeight="1" thickTop="1" x14ac:dyDescent="0.2"/>
    <row r="15" spans="1:3" ht="16" x14ac:dyDescent="0.2">
      <c r="B15" s="8" t="s">
        <v>64</v>
      </c>
    </row>
    <row r="16" spans="1:3" ht="16" x14ac:dyDescent="0.2">
      <c r="B16" s="10" t="s">
        <v>23</v>
      </c>
    </row>
    <row r="18" spans="1:3" ht="15" customHeight="1" thickBot="1" x14ac:dyDescent="0.25">
      <c r="A18" s="46" t="s">
        <v>0</v>
      </c>
      <c r="B18" s="46"/>
      <c r="C18" s="46"/>
    </row>
    <row r="19" spans="1:3" s="17" customFormat="1" ht="8" customHeight="1" thickTop="1" x14ac:dyDescent="0.2"/>
    <row r="20" spans="1:3" ht="32.25" customHeight="1" x14ac:dyDescent="0.2">
      <c r="A20" s="1" t="s">
        <v>25</v>
      </c>
      <c r="B20" s="53" t="s">
        <v>66</v>
      </c>
      <c r="C20" s="53"/>
    </row>
    <row r="21" spans="1:3" x14ac:dyDescent="0.2">
      <c r="B21" s="43" t="s">
        <v>29</v>
      </c>
      <c r="C21" s="13"/>
    </row>
    <row r="22" spans="1:3" ht="45.75" customHeight="1" x14ac:dyDescent="0.2">
      <c r="A22" s="1" t="s">
        <v>25</v>
      </c>
      <c r="B22" s="53" t="s">
        <v>30</v>
      </c>
      <c r="C22" s="53"/>
    </row>
    <row r="23" spans="1:3" ht="47" customHeight="1" x14ac:dyDescent="0.2">
      <c r="A23" s="1" t="s">
        <v>25</v>
      </c>
      <c r="B23" s="53" t="s">
        <v>74</v>
      </c>
      <c r="C23" s="53"/>
    </row>
    <row r="24" spans="1:3" x14ac:dyDescent="0.2">
      <c r="B24" s="44" t="s">
        <v>67</v>
      </c>
      <c r="C24" s="19"/>
    </row>
    <row r="25" spans="1:3" x14ac:dyDescent="0.2">
      <c r="B25" s="8"/>
      <c r="C25" s="3"/>
    </row>
    <row r="26" spans="1:3" ht="17" thickBot="1" x14ac:dyDescent="0.25">
      <c r="A26" s="46" t="s">
        <v>27</v>
      </c>
      <c r="B26" s="46"/>
      <c r="C26" s="46"/>
    </row>
    <row r="27" spans="1:3" s="17" customFormat="1" ht="8" customHeight="1" thickTop="1" x14ac:dyDescent="0.2"/>
    <row r="28" spans="1:3" ht="19" customHeight="1" x14ac:dyDescent="0.2">
      <c r="A28" s="47" t="s">
        <v>142</v>
      </c>
      <c r="B28" s="47"/>
      <c r="C28" s="47"/>
    </row>
    <row r="30" spans="1:3" ht="45" customHeight="1" x14ac:dyDescent="0.2">
      <c r="A30" s="49" t="s">
        <v>28</v>
      </c>
      <c r="B30" s="50"/>
      <c r="C30" s="50"/>
    </row>
    <row r="32" spans="1:3" ht="17" thickBot="1" x14ac:dyDescent="0.25">
      <c r="A32" s="46" t="s">
        <v>118</v>
      </c>
      <c r="B32" s="46"/>
      <c r="C32" s="46"/>
    </row>
    <row r="33" spans="1:3" s="17" customFormat="1" ht="8" customHeight="1" thickTop="1" x14ac:dyDescent="0.2"/>
    <row r="34" spans="1:3" ht="33" customHeight="1" x14ac:dyDescent="0.2">
      <c r="A34" s="47" t="s">
        <v>119</v>
      </c>
      <c r="B34" s="47"/>
      <c r="C34" s="47"/>
    </row>
    <row r="35" spans="1:3" x14ac:dyDescent="0.2">
      <c r="A35" s="48" t="s">
        <v>120</v>
      </c>
      <c r="B35" s="48"/>
      <c r="C35" s="48"/>
    </row>
  </sheetData>
  <sheetProtection algorithmName="SHA-512" hashValue="ewHS+UDm8+x7c48GIc7nUs9pdn1oiHOJqwyUHTyXTt6FPGufjUrPLQMeHQ0dri6qGl1YBYbaiZj55t4KzBOM4A==" saltValue="8nRR5R6Mi+aNVm21OWKR/w==" spinCount="100000" sheet="1" objects="1" scenarios="1" selectLockedCells="1"/>
  <mergeCells count="17">
    <mergeCell ref="A1:B1"/>
    <mergeCell ref="A3:C3"/>
    <mergeCell ref="A13:C13"/>
    <mergeCell ref="A18:C18"/>
    <mergeCell ref="A5:C5"/>
    <mergeCell ref="A9:C9"/>
    <mergeCell ref="A10:C10"/>
    <mergeCell ref="A32:C32"/>
    <mergeCell ref="A34:C34"/>
    <mergeCell ref="A35:C35"/>
    <mergeCell ref="A28:C28"/>
    <mergeCell ref="A7:C7"/>
    <mergeCell ref="B23:C23"/>
    <mergeCell ref="A26:C26"/>
    <mergeCell ref="A30:C30"/>
    <mergeCell ref="B20:C20"/>
    <mergeCell ref="B22:C22"/>
  </mergeCells>
  <hyperlinks>
    <hyperlink ref="B16" r:id="rId1" xr:uid="{00000000-0004-0000-0000-000000000000}"/>
    <hyperlink ref="B21" location="Eingaben" display="➥ Eingabeformular" xr:uid="{00000000-0004-0000-0000-000002000000}"/>
    <hyperlink ref="B24" location="Auswertung" display="➥ Hinweise als Auswertung" xr:uid="{FD7CBE9F-9C19-D54B-8CF9-63D7267C06B3}"/>
    <hyperlink ref="A35" r:id="rId2" xr:uid="{A8161722-EEBE-9945-9AC9-D5FBA13885A2}"/>
    <hyperlink ref="A35:C35" r:id="rId3" display="🔗 Weitere Informationen zur Lizenz" xr:uid="{866AE78F-FB3D-4640-8E8C-D0EA1D07D096}"/>
    <hyperlink ref="B11" r:id="rId4" xr:uid="{4E39463E-756B-6F4D-847A-12E414736FE8}"/>
  </hyperlinks>
  <pageMargins left="0.70866141732283472" right="0.70866141732283472" top="0.74803149606299213" bottom="0.74803149606299213" header="0.31496062992125984" footer="0.31496062992125984"/>
  <pageSetup paperSize="9" orientation="portrait" horizontalDpi="300" verticalDpi="300" r:id="rId5"/>
  <headerFooter>
    <oddFooter>&amp;L&amp;6Checkliste Geschäftsgeheimnisschutz; Version 1.0; Stand: 11. November 2019
© 2019 RA Baltasar Cevc, Kanzleipartner im Verbund fingolex
Lizenz: Creative Commons, CC BY-NC-SA 3.0&amp;R&amp;6&amp;Z&amp;F &amp;D &amp;T
&amp;11
Seite &amp;"PT Sans,Bold"&amp;P &amp;"PT Sans,Regular"
&amp;6von &amp;N</oddFooter>
  </headerFooter>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sheetPr>
  <dimension ref="A1:AM117"/>
  <sheetViews>
    <sheetView zoomScaleNormal="100" workbookViewId="0">
      <pane ySplit="4" topLeftCell="A5" activePane="bottomLeft" state="frozen"/>
      <selection pane="bottomLeft" activeCell="D5" sqref="D5:I5"/>
    </sheetView>
  </sheetViews>
  <sheetFormatPr baseColWidth="10" defaultColWidth="9" defaultRowHeight="15" x14ac:dyDescent="0.2"/>
  <cols>
    <col min="1" max="1" width="2" style="1" customWidth="1"/>
    <col min="2" max="9" width="9.6640625" style="1" customWidth="1"/>
    <col min="10" max="10" width="1.6640625" style="1" customWidth="1"/>
    <col min="11" max="11" width="1.6640625" style="1" hidden="1" customWidth="1"/>
    <col min="12" max="12" width="17.1640625" style="1" customWidth="1"/>
    <col min="13" max="13" width="0.1640625" style="1" customWidth="1"/>
    <col min="14" max="14" width="9" style="1" bestFit="1" customWidth="1"/>
    <col min="15" max="15" width="0.1640625" style="1" customWidth="1"/>
    <col min="16" max="16" width="9.5" style="1" hidden="1" customWidth="1"/>
    <col min="17" max="17" width="5.6640625" style="1" hidden="1" customWidth="1"/>
    <col min="18" max="19" width="0" style="1" hidden="1" customWidth="1"/>
    <col min="20" max="20" width="3.6640625" style="1" hidden="1" customWidth="1"/>
    <col min="21" max="21" width="0" style="1" hidden="1" customWidth="1"/>
    <col min="22" max="25" width="12" style="1" hidden="1" customWidth="1"/>
    <col min="26" max="26" width="3.6640625" style="1" hidden="1" customWidth="1"/>
    <col min="27" max="41" width="0" style="1" hidden="1" customWidth="1"/>
    <col min="42" max="16384" width="9" style="1"/>
  </cols>
  <sheetData>
    <row r="1" spans="1:39" ht="78.75" customHeight="1" x14ac:dyDescent="0.2">
      <c r="A1" s="51" t="s">
        <v>44</v>
      </c>
      <c r="B1" s="51"/>
      <c r="C1" s="51"/>
      <c r="D1" s="51"/>
      <c r="E1" s="51"/>
      <c r="F1" s="51"/>
      <c r="G1" s="51"/>
      <c r="H1" s="51"/>
    </row>
    <row r="2" spans="1:39" ht="16" thickBot="1" x14ac:dyDescent="0.25">
      <c r="A2" s="5"/>
      <c r="B2" s="22"/>
      <c r="C2" s="22"/>
      <c r="D2" s="5"/>
      <c r="E2" s="5"/>
      <c r="F2" s="5"/>
      <c r="G2" s="5"/>
      <c r="H2" s="5"/>
      <c r="V2" s="34" t="s">
        <v>124</v>
      </c>
      <c r="W2" s="34"/>
      <c r="X2" s="34"/>
      <c r="Y2" s="34"/>
      <c r="AB2" s="34" t="s">
        <v>125</v>
      </c>
      <c r="AC2" s="34"/>
      <c r="AF2" s="34" t="s">
        <v>116</v>
      </c>
      <c r="AG2" s="34"/>
    </row>
    <row r="3" spans="1:39" ht="17" thickBot="1" x14ac:dyDescent="0.25">
      <c r="A3" s="11" t="s">
        <v>3</v>
      </c>
      <c r="B3" s="16"/>
      <c r="C3" s="16"/>
      <c r="D3" s="11"/>
      <c r="E3" s="11"/>
      <c r="F3" s="11"/>
      <c r="G3" s="11"/>
      <c r="H3" s="11"/>
      <c r="I3" s="11"/>
      <c r="L3" s="28" t="s">
        <v>86</v>
      </c>
      <c r="M3" s="28"/>
      <c r="N3" s="28"/>
      <c r="S3" s="34" t="s">
        <v>139</v>
      </c>
      <c r="U3" s="35" t="s">
        <v>117</v>
      </c>
      <c r="V3" s="35" t="s">
        <v>100</v>
      </c>
      <c r="W3" s="35" t="s">
        <v>101</v>
      </c>
      <c r="X3" s="35" t="s">
        <v>102</v>
      </c>
      <c r="Y3" s="35" t="s">
        <v>113</v>
      </c>
      <c r="AA3" s="35" t="s">
        <v>117</v>
      </c>
      <c r="AB3" s="35" t="s">
        <v>126</v>
      </c>
      <c r="AC3" s="35"/>
      <c r="AE3" s="35" t="s">
        <v>117</v>
      </c>
      <c r="AF3" s="35" t="s">
        <v>127</v>
      </c>
      <c r="AG3" s="35"/>
    </row>
    <row r="4" spans="1:39" ht="6" customHeight="1" thickTop="1" x14ac:dyDescent="0.2">
      <c r="A4" s="5"/>
      <c r="B4" s="22"/>
      <c r="C4" s="22"/>
      <c r="D4" s="5"/>
      <c r="E4" s="5"/>
      <c r="F4" s="5"/>
      <c r="G4" s="5"/>
      <c r="H4" s="5"/>
    </row>
    <row r="5" spans="1:39" x14ac:dyDescent="0.2">
      <c r="A5" s="47" t="s">
        <v>5</v>
      </c>
      <c r="B5" s="47"/>
      <c r="C5" s="47"/>
      <c r="D5" s="71"/>
      <c r="E5" s="58"/>
      <c r="F5" s="58"/>
      <c r="G5" s="58"/>
      <c r="H5" s="58"/>
      <c r="I5" s="58"/>
      <c r="S5" s="1" t="s">
        <v>140</v>
      </c>
      <c r="U5" s="1" t="s">
        <v>129</v>
      </c>
      <c r="V5" s="1">
        <f>IF(V7&lt;0,0,V7*$AL5)</f>
        <v>0</v>
      </c>
      <c r="W5" s="1">
        <f t="shared" ref="W5:Y5" si="0">IF(W7&lt;0,0,W7*$AL5)</f>
        <v>0</v>
      </c>
      <c r="X5" s="1">
        <f t="shared" si="0"/>
        <v>0</v>
      </c>
      <c r="Y5" s="1">
        <f t="shared" si="0"/>
        <v>0</v>
      </c>
      <c r="AB5" s="1">
        <f t="shared" ref="AB5" si="1">IF(AB7&lt;0,0,AB7*$AL5)</f>
        <v>0</v>
      </c>
      <c r="AF5" s="1">
        <f t="shared" ref="AF5" si="2">IF(AF7&lt;0,0,AF7*$AL5)</f>
        <v>0</v>
      </c>
      <c r="AI5" s="1">
        <f>MAX(V7,W7,X7,Y7,AB7,AF7)</f>
        <v>0</v>
      </c>
      <c r="AJ5" s="1" t="s">
        <v>130</v>
      </c>
      <c r="AL5" s="1">
        <f>IFERROR(AL65/AI5,1)</f>
        <v>1</v>
      </c>
      <c r="AM5" s="1" t="s">
        <v>133</v>
      </c>
    </row>
    <row r="6" spans="1:39" ht="6" customHeight="1" x14ac:dyDescent="0.2">
      <c r="A6" s="5"/>
      <c r="B6" s="22"/>
      <c r="C6" s="22"/>
      <c r="D6" s="5"/>
      <c r="E6" s="5"/>
      <c r="F6" s="5"/>
      <c r="G6" s="5"/>
      <c r="H6" s="5"/>
    </row>
    <row r="7" spans="1:39" x14ac:dyDescent="0.2">
      <c r="A7" s="47" t="s">
        <v>4</v>
      </c>
      <c r="B7" s="47"/>
      <c r="C7" s="47"/>
      <c r="D7" s="58"/>
      <c r="E7" s="58"/>
      <c r="F7" s="58"/>
      <c r="G7" s="58"/>
      <c r="H7" s="58"/>
      <c r="I7" s="58"/>
      <c r="S7" s="1" t="str">
        <f>IF(COUNT(S9:S75)&gt;0,"YES","NO")</f>
        <v>NO</v>
      </c>
      <c r="U7" s="1" t="s">
        <v>110</v>
      </c>
      <c r="V7" s="1">
        <f>IFERROR(AVERAGE(V9:V76),0)</f>
        <v>0</v>
      </c>
      <c r="W7" s="1">
        <f>IFERROR(AVERAGE(W9:W76),0)</f>
        <v>0</v>
      </c>
      <c r="X7" s="1">
        <f>IFERROR(AVERAGE(X9:X76),0)</f>
        <v>0</v>
      </c>
      <c r="Y7" s="1">
        <f>IFERROR(AVERAGE(Y11:Y76),0)</f>
        <v>0</v>
      </c>
      <c r="AA7" s="1" t="s">
        <v>110</v>
      </c>
      <c r="AB7" s="1">
        <f>IFERROR(AVERAGE(AB9:AB76),0)</f>
        <v>0</v>
      </c>
      <c r="AE7" s="1" t="s">
        <v>110</v>
      </c>
      <c r="AF7" s="1">
        <f>IFERROR(AVERAGE(AF9:AF76),0)</f>
        <v>0</v>
      </c>
      <c r="AI7" s="1">
        <f>MIN(V7,W7,X7,Y7,AB7,AF7)</f>
        <v>0</v>
      </c>
      <c r="AJ7" s="1" t="s">
        <v>131</v>
      </c>
    </row>
    <row r="8" spans="1:39" ht="6" customHeight="1" x14ac:dyDescent="0.2">
      <c r="A8" s="5"/>
      <c r="B8" s="22"/>
      <c r="C8" s="22"/>
      <c r="D8" s="5"/>
      <c r="E8" s="5"/>
      <c r="F8" s="5"/>
      <c r="G8" s="5"/>
      <c r="H8" s="5"/>
      <c r="U8" s="1" t="s">
        <v>104</v>
      </c>
      <c r="AA8" s="1" t="s">
        <v>104</v>
      </c>
      <c r="AE8" s="1" t="s">
        <v>104</v>
      </c>
    </row>
    <row r="9" spans="1:39" x14ac:dyDescent="0.2">
      <c r="A9" s="47" t="s">
        <v>55</v>
      </c>
      <c r="B9" s="47"/>
      <c r="C9" s="47"/>
      <c r="D9" s="47"/>
      <c r="E9" s="72"/>
      <c r="F9" s="72"/>
      <c r="G9" s="72"/>
      <c r="H9" s="72"/>
      <c r="I9" s="72"/>
      <c r="AB9" s="36">
        <f>IF(OR(E9='Validation Lists'!C7,E9='Validation Lists'!C10),-10,IF(E9='Validation Lists'!C8,7,IF(E9='Validation Lists'!C9,5,0)))</f>
        <v>0</v>
      </c>
    </row>
    <row r="10" spans="1:39" x14ac:dyDescent="0.2">
      <c r="A10" s="5"/>
      <c r="B10" s="22"/>
      <c r="C10" s="22"/>
      <c r="D10" s="5"/>
      <c r="E10" s="5"/>
      <c r="F10" s="5"/>
      <c r="G10" s="5"/>
      <c r="H10" s="5"/>
    </row>
    <row r="11" spans="1:39" ht="17" x14ac:dyDescent="0.2">
      <c r="A11" s="68" t="s">
        <v>15</v>
      </c>
      <c r="B11" s="68"/>
      <c r="C11" s="68"/>
      <c r="D11" s="68"/>
      <c r="E11" s="68"/>
      <c r="F11" s="68"/>
      <c r="G11" s="68"/>
      <c r="H11" s="68"/>
      <c r="I11" s="68"/>
    </row>
    <row r="12" spans="1:39" x14ac:dyDescent="0.2">
      <c r="A12" s="50" t="s">
        <v>62</v>
      </c>
      <c r="B12" s="50"/>
      <c r="C12" s="50"/>
      <c r="D12" s="29"/>
      <c r="E12" s="22"/>
      <c r="F12" s="57" t="s">
        <v>63</v>
      </c>
      <c r="G12" s="57"/>
      <c r="H12" s="57"/>
      <c r="I12" s="29"/>
      <c r="U12" s="36">
        <v>5</v>
      </c>
      <c r="V12" s="36">
        <f>IF(OR(I12='Validation Lists'!$D$7,I12='Validation Lists'!$D$9),$U12,0)</f>
        <v>0</v>
      </c>
      <c r="W12" s="36">
        <f>IF(OR(D12='Validation Lists'!$D$7,D12='Validation Lists'!$D$9),$U12,0)</f>
        <v>0</v>
      </c>
      <c r="X12" s="36">
        <f>IF(OR(I12='Validation Lists'!$D$7,I12='Validation Lists'!$D$9),$U12,0)</f>
        <v>0</v>
      </c>
    </row>
    <row r="13" spans="1:39" x14ac:dyDescent="0.2">
      <c r="A13" s="17"/>
      <c r="B13" s="49" t="s">
        <v>103</v>
      </c>
      <c r="C13" s="50"/>
      <c r="D13" s="20"/>
      <c r="E13" s="22"/>
      <c r="F13" s="21"/>
      <c r="G13" s="21"/>
      <c r="H13" s="21"/>
      <c r="I13" s="21"/>
      <c r="X13" s="36">
        <f>IF(OR(D13='Validation Lists'!$D$7,D13='Validation Lists'!$D$9),$U$12,0)</f>
        <v>0</v>
      </c>
    </row>
    <row r="14" spans="1:39" ht="11" customHeight="1" x14ac:dyDescent="0.2">
      <c r="E14" s="22"/>
      <c r="F14" s="22"/>
      <c r="G14" s="22"/>
      <c r="H14" s="22"/>
      <c r="X14" s="36"/>
    </row>
    <row r="15" spans="1:39" ht="17" customHeight="1" x14ac:dyDescent="0.2">
      <c r="A15" s="50" t="s">
        <v>10</v>
      </c>
      <c r="B15" s="50"/>
      <c r="C15" s="50"/>
      <c r="D15" s="29"/>
      <c r="E15" s="5"/>
      <c r="F15" s="57" t="s">
        <v>14</v>
      </c>
      <c r="G15" s="57"/>
      <c r="H15" s="57"/>
      <c r="I15" s="29"/>
      <c r="R15" s="1" t="s">
        <v>51</v>
      </c>
      <c r="U15" s="36">
        <v>7</v>
      </c>
      <c r="X15" s="36">
        <f>IF(OR(D15='Validation Lists'!$D$7,D15='Validation Lists'!$D$9),U15,0)</f>
        <v>0</v>
      </c>
    </row>
    <row r="16" spans="1:39" ht="16" x14ac:dyDescent="0.2">
      <c r="A16" s="50" t="s">
        <v>11</v>
      </c>
      <c r="B16" s="50"/>
      <c r="C16" s="50"/>
      <c r="D16" s="6"/>
      <c r="E16" s="5"/>
      <c r="F16" s="21" t="s">
        <v>61</v>
      </c>
      <c r="G16" s="21"/>
      <c r="I16" s="29"/>
      <c r="U16" s="36">
        <v>10</v>
      </c>
      <c r="W16" s="36">
        <f>IF(OR(I16='Validation Lists'!$D$7,I16='Validation Lists'!$D$9),U16,0)</f>
        <v>0</v>
      </c>
    </row>
    <row r="17" spans="1:32" x14ac:dyDescent="0.2">
      <c r="A17" s="50" t="s">
        <v>12</v>
      </c>
      <c r="B17" s="50"/>
      <c r="C17" s="50"/>
      <c r="D17" s="6"/>
      <c r="E17" s="5"/>
      <c r="F17" s="21"/>
      <c r="G17" s="22"/>
    </row>
    <row r="18" spans="1:32" ht="16" customHeight="1" x14ac:dyDescent="0.2">
      <c r="A18" s="50" t="s">
        <v>13</v>
      </c>
      <c r="B18" s="50"/>
      <c r="C18" s="50"/>
      <c r="D18" s="6"/>
      <c r="E18" s="5"/>
    </row>
    <row r="19" spans="1:32" ht="29" customHeight="1" x14ac:dyDescent="0.2">
      <c r="A19" s="49" t="s">
        <v>111</v>
      </c>
      <c r="B19" s="49"/>
      <c r="C19" s="49"/>
      <c r="D19" s="20"/>
      <c r="E19" s="5"/>
      <c r="F19" s="5"/>
      <c r="G19" s="5"/>
      <c r="H19" s="5"/>
      <c r="U19" s="36">
        <v>6</v>
      </c>
      <c r="W19" s="36">
        <f>IF(OR(D19='Validation Lists'!$D$7,D19='Validation Lists'!$D$9),U19,0)</f>
        <v>0</v>
      </c>
    </row>
    <row r="20" spans="1:32" x14ac:dyDescent="0.2">
      <c r="A20" s="18"/>
      <c r="B20" s="18"/>
      <c r="C20" s="18"/>
      <c r="D20" s="22"/>
      <c r="E20" s="22"/>
      <c r="F20" s="22"/>
      <c r="G20" s="22"/>
      <c r="H20" s="22"/>
    </row>
    <row r="21" spans="1:32" x14ac:dyDescent="0.2">
      <c r="A21" s="57" t="s">
        <v>60</v>
      </c>
      <c r="B21" s="57"/>
      <c r="C21" s="57"/>
      <c r="D21" s="20"/>
      <c r="E21" s="22"/>
      <c r="F21" s="22"/>
      <c r="G21" s="22"/>
      <c r="H21" s="22"/>
      <c r="S21" s="36" t="str">
        <f>IF(OR(D21='Validation Lists'!D7,D21='Validation Lists'!D9),1,"")</f>
        <v/>
      </c>
    </row>
    <row r="22" spans="1:32" ht="47" customHeight="1" x14ac:dyDescent="0.2">
      <c r="A22" s="18"/>
      <c r="B22" s="49" t="s">
        <v>112</v>
      </c>
      <c r="C22" s="49"/>
      <c r="D22" s="58"/>
      <c r="E22" s="58"/>
      <c r="F22" s="58"/>
      <c r="G22" s="58"/>
      <c r="H22" s="58"/>
      <c r="I22" s="58"/>
    </row>
    <row r="23" spans="1:32" x14ac:dyDescent="0.2">
      <c r="A23" s="7"/>
      <c r="B23" s="17"/>
      <c r="C23" s="17"/>
      <c r="D23" s="5"/>
      <c r="E23" s="5"/>
      <c r="F23" s="5"/>
      <c r="G23" s="5"/>
      <c r="H23" s="5"/>
    </row>
    <row r="24" spans="1:32" ht="18" thickBot="1" x14ac:dyDescent="0.25">
      <c r="A24" s="70" t="s">
        <v>45</v>
      </c>
      <c r="B24" s="70"/>
      <c r="C24" s="70"/>
      <c r="D24" s="70"/>
      <c r="E24" s="70"/>
      <c r="F24" s="70"/>
      <c r="G24" s="70"/>
      <c r="H24" s="70"/>
      <c r="I24" s="70"/>
    </row>
    <row r="25" spans="1:32" ht="54" customHeight="1" thickTop="1" x14ac:dyDescent="0.2">
      <c r="A25" s="58"/>
      <c r="B25" s="58"/>
      <c r="C25" s="58"/>
      <c r="D25" s="58"/>
      <c r="E25" s="58"/>
      <c r="F25" s="58"/>
      <c r="G25" s="58"/>
      <c r="H25" s="58"/>
      <c r="I25" s="58"/>
    </row>
    <row r="26" spans="1:32" x14ac:dyDescent="0.2">
      <c r="A26" s="7"/>
      <c r="B26" s="17"/>
      <c r="C26" s="17"/>
      <c r="D26" s="5"/>
      <c r="E26" s="5"/>
      <c r="F26" s="5"/>
      <c r="G26" s="5"/>
      <c r="H26" s="5"/>
    </row>
    <row r="27" spans="1:32" ht="18" thickBot="1" x14ac:dyDescent="0.25">
      <c r="A27" s="70" t="s">
        <v>53</v>
      </c>
      <c r="B27" s="70"/>
      <c r="C27" s="70"/>
      <c r="D27" s="70"/>
      <c r="E27" s="70"/>
      <c r="F27" s="70"/>
      <c r="G27" s="70"/>
      <c r="H27" s="70"/>
      <c r="I27" s="70"/>
    </row>
    <row r="28" spans="1:32" ht="54" customHeight="1" thickTop="1" x14ac:dyDescent="0.2">
      <c r="A28" s="58"/>
      <c r="B28" s="58"/>
      <c r="C28" s="58"/>
      <c r="D28" s="58"/>
      <c r="E28" s="58"/>
      <c r="F28" s="58"/>
      <c r="G28" s="58"/>
      <c r="H28" s="58"/>
      <c r="I28" s="58"/>
    </row>
    <row r="30" spans="1:32" ht="17" thickBot="1" x14ac:dyDescent="0.25">
      <c r="A30" s="11" t="s">
        <v>16</v>
      </c>
      <c r="B30" s="16"/>
      <c r="C30" s="16"/>
      <c r="D30" s="11"/>
      <c r="E30" s="11"/>
      <c r="F30" s="11"/>
      <c r="G30" s="11"/>
      <c r="H30" s="11"/>
      <c r="I30" s="11"/>
    </row>
    <row r="31" spans="1:32" ht="16" thickTop="1" x14ac:dyDescent="0.2">
      <c r="A31" s="5"/>
      <c r="B31" s="22"/>
      <c r="C31" s="22"/>
      <c r="D31" s="5"/>
      <c r="E31" s="5"/>
      <c r="F31" s="5"/>
      <c r="G31" s="5"/>
      <c r="H31" s="5"/>
      <c r="I31" s="40">
        <f>SUM(F33:F38)</f>
        <v>0</v>
      </c>
      <c r="U31" s="36"/>
      <c r="V31" s="36">
        <f>V32</f>
        <v>0</v>
      </c>
      <c r="W31" s="36">
        <f>W32</f>
        <v>0</v>
      </c>
      <c r="X31" s="36">
        <f>X32</f>
        <v>0</v>
      </c>
      <c r="Y31" s="36">
        <f>Y32</f>
        <v>0</v>
      </c>
      <c r="AB31" s="36">
        <f>AB32</f>
        <v>0</v>
      </c>
      <c r="AF31" s="36">
        <f>AF32</f>
        <v>0</v>
      </c>
    </row>
    <row r="32" spans="1:32" x14ac:dyDescent="0.2">
      <c r="A32" s="1" t="s">
        <v>72</v>
      </c>
      <c r="D32" s="22"/>
      <c r="E32" s="22"/>
      <c r="F32" s="22"/>
      <c r="G32" s="22"/>
      <c r="H32" s="22"/>
      <c r="I32" s="27" t="s">
        <v>73</v>
      </c>
      <c r="L32" s="61" t="str">
        <f>IF(I31=0,"Bitte Angaben ergänzen","")</f>
        <v>Bitte Angaben ergänzen</v>
      </c>
      <c r="M32" s="61"/>
      <c r="N32" s="61"/>
      <c r="U32" s="36">
        <v>10</v>
      </c>
      <c r="V32" s="36">
        <f>(2*I33+I34+I35+I36+I37-I38)*U32/2</f>
        <v>0</v>
      </c>
      <c r="W32" s="36">
        <f>(2*I33+2*I37-I34-I35-I36+2*I38)*U32</f>
        <v>0</v>
      </c>
      <c r="X32" s="36">
        <f>(I34+3*I35+I36-I33-I38)*U32</f>
        <v>0</v>
      </c>
      <c r="Y32" s="36">
        <f>(I36+I34+I35+I33-I37-I38)*U32</f>
        <v>0</v>
      </c>
      <c r="AB32" s="36">
        <f>V31</f>
        <v>0</v>
      </c>
      <c r="AE32" s="36">
        <v>10</v>
      </c>
      <c r="AF32" s="36">
        <f>(I36+I35+I34+I33+I37)*AE32</f>
        <v>0</v>
      </c>
    </row>
    <row r="33" spans="1:14" x14ac:dyDescent="0.2">
      <c r="A33" s="55" t="s">
        <v>38</v>
      </c>
      <c r="B33" s="55"/>
      <c r="C33" s="55"/>
      <c r="D33" s="55"/>
      <c r="E33" s="55"/>
      <c r="F33" s="20"/>
      <c r="G33" s="22"/>
      <c r="H33" s="22"/>
      <c r="I33" s="25">
        <f t="shared" ref="I33:I38" si="3">IF($I$31&lt;&gt;0,$F33/$I$31,0)</f>
        <v>0</v>
      </c>
      <c r="L33" s="55" t="str">
        <f>IF(NOT(ISNUMBER(F33)),"Angabe fehlt","")</f>
        <v>Angabe fehlt</v>
      </c>
      <c r="M33" s="55"/>
      <c r="N33" s="55"/>
    </row>
    <row r="34" spans="1:14" x14ac:dyDescent="0.2">
      <c r="A34" s="55" t="s">
        <v>39</v>
      </c>
      <c r="B34" s="55"/>
      <c r="C34" s="55"/>
      <c r="D34" s="55"/>
      <c r="E34" s="55"/>
      <c r="F34" s="20"/>
      <c r="G34" s="22"/>
      <c r="H34" s="22"/>
      <c r="I34" s="25">
        <f t="shared" si="3"/>
        <v>0</v>
      </c>
      <c r="L34" s="55" t="str">
        <f t="shared" ref="L34:L38" si="4">IF(NOT(ISNUMBER(F34)),"Angabe fehlt","")</f>
        <v>Angabe fehlt</v>
      </c>
      <c r="M34" s="55"/>
      <c r="N34" s="55"/>
    </row>
    <row r="35" spans="1:14" x14ac:dyDescent="0.2">
      <c r="A35" s="55" t="s">
        <v>40</v>
      </c>
      <c r="B35" s="55"/>
      <c r="C35" s="55"/>
      <c r="D35" s="55"/>
      <c r="E35" s="55"/>
      <c r="F35" s="20"/>
      <c r="G35" s="22"/>
      <c r="H35" s="22"/>
      <c r="I35" s="25">
        <f t="shared" si="3"/>
        <v>0</v>
      </c>
      <c r="L35" s="55" t="str">
        <f t="shared" si="4"/>
        <v>Angabe fehlt</v>
      </c>
      <c r="M35" s="55"/>
      <c r="N35" s="55"/>
    </row>
    <row r="36" spans="1:14" x14ac:dyDescent="0.2">
      <c r="A36" s="55" t="s">
        <v>41</v>
      </c>
      <c r="B36" s="55"/>
      <c r="C36" s="55"/>
      <c r="D36" s="55"/>
      <c r="E36" s="55"/>
      <c r="F36" s="20"/>
      <c r="G36" s="22"/>
      <c r="H36" s="22"/>
      <c r="I36" s="25">
        <f t="shared" si="3"/>
        <v>0</v>
      </c>
      <c r="L36" s="55" t="str">
        <f t="shared" si="4"/>
        <v>Angabe fehlt</v>
      </c>
      <c r="M36" s="55"/>
      <c r="N36" s="55"/>
    </row>
    <row r="37" spans="1:14" x14ac:dyDescent="0.2">
      <c r="A37" s="55" t="s">
        <v>42</v>
      </c>
      <c r="B37" s="55"/>
      <c r="C37" s="55"/>
      <c r="D37" s="55"/>
      <c r="E37" s="55"/>
      <c r="F37" s="20"/>
      <c r="G37" s="22"/>
      <c r="H37" s="22"/>
      <c r="I37" s="25">
        <f t="shared" si="3"/>
        <v>0</v>
      </c>
      <c r="L37" s="55" t="str">
        <f t="shared" si="4"/>
        <v>Angabe fehlt</v>
      </c>
      <c r="M37" s="55"/>
      <c r="N37" s="55"/>
    </row>
    <row r="38" spans="1:14" x14ac:dyDescent="0.2">
      <c r="A38" s="55" t="s">
        <v>46</v>
      </c>
      <c r="B38" s="55"/>
      <c r="C38" s="55"/>
      <c r="D38" s="55"/>
      <c r="E38" s="55"/>
      <c r="F38" s="20"/>
      <c r="G38" s="22"/>
      <c r="H38" s="22"/>
      <c r="I38" s="25">
        <f t="shared" si="3"/>
        <v>0</v>
      </c>
      <c r="L38" s="55" t="str">
        <f t="shared" si="4"/>
        <v>Angabe fehlt</v>
      </c>
      <c r="M38" s="55"/>
      <c r="N38" s="55"/>
    </row>
    <row r="39" spans="1:14" x14ac:dyDescent="0.2">
      <c r="A39" s="22"/>
      <c r="B39" s="22"/>
      <c r="C39" s="22"/>
      <c r="D39" s="22"/>
      <c r="E39" s="22"/>
      <c r="F39" s="22"/>
      <c r="G39" s="22"/>
      <c r="H39" s="22"/>
    </row>
    <row r="40" spans="1:14" ht="29.25" customHeight="1" x14ac:dyDescent="0.2">
      <c r="A40" s="49" t="s">
        <v>52</v>
      </c>
      <c r="B40" s="49"/>
      <c r="C40" s="49"/>
      <c r="D40" s="50"/>
      <c r="E40" s="50"/>
      <c r="F40" s="50"/>
      <c r="G40" s="50"/>
      <c r="H40" s="50"/>
      <c r="I40" s="50"/>
      <c r="L40" s="69" t="str">
        <f>IF(SUM(E41:E43)=10,"OK","Bitte genau 10 Punkte verteilen!")</f>
        <v>Bitte genau 10 Punkte verteilen!</v>
      </c>
      <c r="M40" s="69"/>
      <c r="N40" s="69"/>
    </row>
    <row r="41" spans="1:14" ht="33" customHeight="1" x14ac:dyDescent="0.2">
      <c r="A41" s="23" t="s">
        <v>78</v>
      </c>
      <c r="B41" s="62" t="s">
        <v>79</v>
      </c>
      <c r="C41" s="57"/>
      <c r="D41" s="57"/>
      <c r="E41" s="41"/>
      <c r="F41" s="7"/>
      <c r="H41" s="7"/>
      <c r="I41" s="7"/>
    </row>
    <row r="42" spans="1:14" ht="15" customHeight="1" x14ac:dyDescent="0.2">
      <c r="A42" s="23" t="s">
        <v>25</v>
      </c>
      <c r="B42" s="62" t="s">
        <v>80</v>
      </c>
      <c r="C42" s="57"/>
      <c r="D42" s="57"/>
      <c r="E42" s="41"/>
      <c r="F42" s="7"/>
    </row>
    <row r="43" spans="1:14" ht="15" customHeight="1" x14ac:dyDescent="0.2">
      <c r="A43" s="23" t="s">
        <v>25</v>
      </c>
      <c r="B43" s="62" t="s">
        <v>81</v>
      </c>
      <c r="C43" s="62"/>
      <c r="D43" s="62"/>
      <c r="E43" s="41"/>
      <c r="F43" s="7"/>
      <c r="G43" s="7"/>
      <c r="H43" s="7"/>
      <c r="I43" s="7"/>
    </row>
    <row r="44" spans="1:14" ht="32" customHeight="1" x14ac:dyDescent="0.2">
      <c r="A44" s="23" t="s">
        <v>78</v>
      </c>
      <c r="B44" s="62" t="s">
        <v>42</v>
      </c>
      <c r="C44" s="62"/>
      <c r="D44" s="62"/>
      <c r="E44" s="41"/>
      <c r="F44" s="7"/>
      <c r="G44" s="7"/>
      <c r="H44" s="7"/>
      <c r="I44" s="7"/>
    </row>
    <row r="45" spans="1:14" ht="6" customHeight="1" x14ac:dyDescent="0.2">
      <c r="A45" s="5"/>
      <c r="B45" s="22"/>
      <c r="C45" s="22"/>
      <c r="D45" s="5"/>
      <c r="E45" s="5"/>
      <c r="F45" s="5"/>
      <c r="G45" s="5"/>
      <c r="H45" s="5"/>
    </row>
    <row r="46" spans="1:14" ht="15" customHeight="1" x14ac:dyDescent="0.2">
      <c r="A46" s="62" t="s">
        <v>43</v>
      </c>
      <c r="B46" s="62"/>
      <c r="C46" s="62"/>
      <c r="D46" s="58"/>
      <c r="E46" s="58"/>
      <c r="F46" s="5"/>
      <c r="G46" s="5"/>
      <c r="H46" s="5"/>
    </row>
    <row r="47" spans="1:14" ht="6" customHeight="1" x14ac:dyDescent="0.2">
      <c r="A47" s="62"/>
      <c r="B47" s="62"/>
      <c r="C47" s="62"/>
      <c r="D47" s="5"/>
      <c r="E47" s="5"/>
      <c r="F47" s="5"/>
      <c r="G47" s="5"/>
      <c r="H47" s="5"/>
    </row>
    <row r="48" spans="1:14" x14ac:dyDescent="0.2">
      <c r="A48" s="62"/>
      <c r="B48" s="62"/>
      <c r="C48" s="62"/>
      <c r="D48" s="1" t="s">
        <v>56</v>
      </c>
    </row>
    <row r="49" spans="1:32" ht="98" customHeight="1" x14ac:dyDescent="0.2">
      <c r="A49" s="62"/>
      <c r="B49" s="62"/>
      <c r="C49" s="62"/>
      <c r="D49" s="58"/>
      <c r="E49" s="58"/>
      <c r="F49" s="58"/>
      <c r="G49" s="58"/>
      <c r="H49" s="58"/>
      <c r="I49" s="58"/>
      <c r="L49" s="26"/>
    </row>
    <row r="50" spans="1:32" ht="6" customHeight="1" x14ac:dyDescent="0.2">
      <c r="A50" s="5"/>
      <c r="B50" s="22"/>
      <c r="C50" s="22"/>
      <c r="D50" s="5"/>
      <c r="E50" s="5"/>
      <c r="F50" s="5"/>
      <c r="G50" s="5"/>
      <c r="H50" s="5"/>
    </row>
    <row r="51" spans="1:32" x14ac:dyDescent="0.2">
      <c r="A51" s="49" t="s">
        <v>21</v>
      </c>
      <c r="B51" s="49"/>
      <c r="C51" s="49"/>
      <c r="D51" s="50"/>
      <c r="E51" s="50"/>
      <c r="F51" s="50"/>
      <c r="G51" s="50"/>
      <c r="H51" s="50"/>
      <c r="I51" s="50"/>
      <c r="P51" s="1" t="s">
        <v>68</v>
      </c>
      <c r="Q51" s="1">
        <f>SUM(D52:D54)</f>
        <v>0</v>
      </c>
    </row>
    <row r="52" spans="1:32" ht="34" customHeight="1" x14ac:dyDescent="0.2">
      <c r="A52" s="23" t="s">
        <v>82</v>
      </c>
      <c r="B52" s="62" t="s">
        <v>83</v>
      </c>
      <c r="C52" s="62"/>
      <c r="D52" s="41"/>
      <c r="E52" s="1" t="s">
        <v>32</v>
      </c>
      <c r="F52" s="41"/>
      <c r="G52" s="1" t="s">
        <v>33</v>
      </c>
      <c r="L52" s="55" t="str">
        <f>IF(OR(D52="",F52=""),"Angabe fehlt","")</f>
        <v>Angabe fehlt</v>
      </c>
      <c r="M52" s="55"/>
      <c r="N52" s="55"/>
      <c r="Q52" s="25">
        <f>IF($Q$51&lt;&gt;0,D52/$Q$51,0)</f>
        <v>0</v>
      </c>
    </row>
    <row r="53" spans="1:32" ht="32" customHeight="1" x14ac:dyDescent="0.2">
      <c r="A53" s="9" t="s">
        <v>82</v>
      </c>
      <c r="B53" s="49" t="s">
        <v>84</v>
      </c>
      <c r="C53" s="49"/>
      <c r="D53" s="41"/>
      <c r="E53" s="1" t="s">
        <v>32</v>
      </c>
      <c r="H53" s="41"/>
      <c r="I53" s="1" t="s">
        <v>26</v>
      </c>
      <c r="L53" s="55" t="str">
        <f>IF(OR(D53="",H53=""),"Angabe fehlt","")</f>
        <v>Angabe fehlt</v>
      </c>
      <c r="M53" s="55"/>
      <c r="N53" s="55"/>
      <c r="Q53" s="25">
        <f>IF($Q$51&lt;&gt;0,D53/$Q$51,0)</f>
        <v>0</v>
      </c>
    </row>
    <row r="54" spans="1:32" ht="34" customHeight="1" x14ac:dyDescent="0.2">
      <c r="A54" s="9" t="s">
        <v>82</v>
      </c>
      <c r="B54" s="49" t="s">
        <v>85</v>
      </c>
      <c r="C54" s="49"/>
      <c r="D54" s="41"/>
      <c r="E54" s="1" t="s">
        <v>32</v>
      </c>
      <c r="F54" s="41"/>
      <c r="G54" s="1" t="s">
        <v>33</v>
      </c>
      <c r="H54" s="41"/>
      <c r="I54" s="1" t="s">
        <v>26</v>
      </c>
      <c r="L54" s="55" t="str">
        <f>IF(OR(D54="",F54="",H54=""),"Angabe fehlt","")</f>
        <v>Angabe fehlt</v>
      </c>
      <c r="M54" s="55"/>
      <c r="N54" s="55"/>
      <c r="Q54" s="25">
        <f>IF($Q$51&lt;&gt;0,D54/$Q$51,0)</f>
        <v>0</v>
      </c>
    </row>
    <row r="55" spans="1:32" x14ac:dyDescent="0.2">
      <c r="A55" s="18"/>
      <c r="B55" s="18"/>
      <c r="C55" s="18"/>
    </row>
    <row r="56" spans="1:32" ht="17" thickBot="1" x14ac:dyDescent="0.25">
      <c r="A56" s="11" t="s">
        <v>37</v>
      </c>
      <c r="B56" s="16"/>
      <c r="C56" s="16"/>
      <c r="D56" s="11"/>
      <c r="E56" s="11"/>
      <c r="F56" s="11"/>
      <c r="G56" s="11"/>
      <c r="H56" s="11"/>
      <c r="I56" s="11"/>
    </row>
    <row r="57" spans="1:32" ht="16" thickTop="1" x14ac:dyDescent="0.2"/>
    <row r="58" spans="1:32" ht="36" customHeight="1" x14ac:dyDescent="0.2">
      <c r="A58" s="55" t="s">
        <v>69</v>
      </c>
      <c r="B58" s="55"/>
      <c r="C58" s="55"/>
      <c r="D58" s="55"/>
      <c r="E58" s="55"/>
      <c r="F58" s="55"/>
      <c r="G58" s="55"/>
      <c r="H58" s="55"/>
      <c r="I58" s="29"/>
      <c r="L58" s="55" t="str">
        <f>IF(ISBLANK(I58),"Angabe fehlt","")</f>
        <v>Angabe fehlt</v>
      </c>
      <c r="M58" s="55"/>
      <c r="N58" s="55"/>
      <c r="U58" s="36">
        <v>6</v>
      </c>
      <c r="V58" s="36" t="str">
        <f>IF(I58="","",IF(I58='Validation Lists'!$D$7,-U58,IF(I58='Validation Lists'!$D$9,-U58/3*2,0)))</f>
        <v/>
      </c>
      <c r="W58" s="36"/>
      <c r="X58" s="36"/>
      <c r="Y58" s="36" t="str">
        <f>IF(I58="","",IF(I58='Validation Lists'!$D$7,U58,IF(I58='Validation Lists'!$D$9,U58/3*2,0)))</f>
        <v/>
      </c>
      <c r="AA58" s="36">
        <v>2</v>
      </c>
      <c r="AB58" s="36" t="str">
        <f>IF(I58="","",IF(I58='Validation Lists'!$D$7,AA58,IF(I58='Validation Lists'!$D$9,AA58/3,0)))</f>
        <v/>
      </c>
      <c r="AE58" s="36">
        <v>7</v>
      </c>
      <c r="AF58" s="36" t="str">
        <f>IF(I58="","",IF(I58='Validation Lists'!$D$8,AE58,IF(I58='Validation Lists'!$D$9,AE58/3*2,"")))</f>
        <v/>
      </c>
    </row>
    <row r="60" spans="1:32" x14ac:dyDescent="0.2">
      <c r="A60" s="55" t="s">
        <v>70</v>
      </c>
      <c r="B60" s="55"/>
      <c r="C60" s="55"/>
      <c r="D60" s="55"/>
      <c r="E60" s="55"/>
      <c r="F60" s="55"/>
      <c r="G60" s="55"/>
      <c r="H60" s="55"/>
      <c r="I60" s="20"/>
      <c r="L60" s="55" t="str">
        <f>IF(ISBLANK(I60),"Angabe fehlt","")</f>
        <v>Angabe fehlt</v>
      </c>
      <c r="M60" s="55"/>
      <c r="N60" s="55"/>
      <c r="U60" s="36">
        <v>5</v>
      </c>
      <c r="Y60" s="36" t="str">
        <f>IF(I60="","",IF(I60='Validation Lists'!$D$7,U60,IF(I60='Validation Lists'!$D$9,U60/3*2,0)))</f>
        <v/>
      </c>
    </row>
    <row r="62" spans="1:32" x14ac:dyDescent="0.2">
      <c r="A62" s="55" t="s">
        <v>128</v>
      </c>
      <c r="B62" s="55"/>
      <c r="C62" s="55"/>
      <c r="D62" s="55"/>
      <c r="E62" s="55"/>
      <c r="F62" s="55"/>
      <c r="G62" s="55"/>
      <c r="H62" s="55"/>
      <c r="I62" s="20"/>
      <c r="L62" s="55" t="str">
        <f>IF(ISBLANK(I62),"Angabe fehlt","")</f>
        <v>Angabe fehlt</v>
      </c>
      <c r="M62" s="55"/>
      <c r="N62" s="55"/>
      <c r="AA62" s="36">
        <v>7</v>
      </c>
      <c r="AB62" s="36" t="str">
        <f>IF(I62="","",IF(I62='Validation Lists'!$D$7,AE62,IF(I62='Validation Lists'!$D$9,AE62/3,0)))</f>
        <v/>
      </c>
      <c r="AE62" s="36">
        <v>7</v>
      </c>
      <c r="AF62" s="36" t="str">
        <f>IF(I62="","",IF(I62='Validation Lists'!$D$7,AE62,IF(I62='Validation Lists'!$D$9,AE62/3*2,0)))</f>
        <v/>
      </c>
    </row>
    <row r="63" spans="1:32" x14ac:dyDescent="0.2">
      <c r="A63" s="7"/>
      <c r="B63" s="17"/>
      <c r="C63" s="17"/>
      <c r="D63" s="7"/>
      <c r="E63" s="7"/>
      <c r="F63" s="7"/>
      <c r="G63" s="7"/>
      <c r="H63" s="7"/>
      <c r="I63" s="7"/>
    </row>
    <row r="64" spans="1:32" ht="17" thickBot="1" x14ac:dyDescent="0.25">
      <c r="A64" s="46" t="s">
        <v>91</v>
      </c>
      <c r="B64" s="46"/>
      <c r="C64" s="46"/>
      <c r="D64" s="46"/>
      <c r="E64" s="46"/>
      <c r="F64" s="46"/>
      <c r="G64" s="46"/>
      <c r="H64" s="46"/>
      <c r="I64" s="46"/>
    </row>
    <row r="65" spans="1:38" ht="16" thickTop="1" x14ac:dyDescent="0.2">
      <c r="I65" s="27" t="s">
        <v>94</v>
      </c>
      <c r="AK65" s="27" t="s">
        <v>132</v>
      </c>
      <c r="AL65" s="1">
        <f>MAX(I66:I67)</f>
        <v>0</v>
      </c>
    </row>
    <row r="66" spans="1:38" x14ac:dyDescent="0.2">
      <c r="A66" s="1" t="s">
        <v>25</v>
      </c>
      <c r="B66" s="1" t="s">
        <v>92</v>
      </c>
      <c r="I66" s="20"/>
      <c r="L66" s="55" t="str">
        <f>IF(NOT(AND(ISNUMBER(I66),I66&gt;=0,I66&lt;=10)),"Angabe fehlt","")</f>
        <v>Angabe fehlt</v>
      </c>
      <c r="M66" s="55"/>
      <c r="N66" s="55"/>
      <c r="U66" s="36">
        <v>10</v>
      </c>
      <c r="V66" s="36" t="str">
        <f>IF($I66="","",$I66*$U66/10)</f>
        <v/>
      </c>
      <c r="W66" s="36" t="str">
        <f>IF($I66="","",$I66*$U66/10)</f>
        <v/>
      </c>
      <c r="X66" s="36" t="str">
        <f>IF($I66="","",$I66*$U66/10)</f>
        <v/>
      </c>
      <c r="Y66" s="36" t="str">
        <f>IF($I66="","",$I66*$U66/10)</f>
        <v/>
      </c>
      <c r="AA66" s="36">
        <v>10</v>
      </c>
      <c r="AB66" s="36" t="str">
        <f>IF($I66="","",$I66*$U66/10)</f>
        <v/>
      </c>
      <c r="AE66" s="36">
        <v>10</v>
      </c>
      <c r="AF66" s="36" t="str">
        <f>IF($I66="","",$I66*$U66/10)</f>
        <v/>
      </c>
    </row>
    <row r="67" spans="1:38" ht="29" customHeight="1" x14ac:dyDescent="0.2">
      <c r="A67" s="1" t="s">
        <v>25</v>
      </c>
      <c r="B67" s="47" t="s">
        <v>95</v>
      </c>
      <c r="C67" s="47"/>
      <c r="D67" s="47"/>
      <c r="E67" s="47"/>
      <c r="F67" s="47"/>
      <c r="G67" s="47"/>
      <c r="H67" s="47"/>
      <c r="I67" s="20"/>
      <c r="L67" s="55" t="str">
        <f t="shared" ref="L67:L72" si="5">IF(NOT(AND(ISNUMBER(I67),I67&gt;=0,I67&lt;=10)),"Angabe fehlt","")</f>
        <v>Angabe fehlt</v>
      </c>
      <c r="M67" s="55"/>
      <c r="N67" s="55"/>
      <c r="U67" s="36">
        <v>10</v>
      </c>
      <c r="V67" s="36" t="str">
        <f>IF($I67="","",$I67*$U67/10/3*2)</f>
        <v/>
      </c>
      <c r="W67" s="36" t="str">
        <f>IF($I67="","",$I67*$U67/10)</f>
        <v/>
      </c>
      <c r="X67" s="36" t="str">
        <f>IF($I67="","",$I67*$U67/10/3)</f>
        <v/>
      </c>
      <c r="Y67" s="36" t="str">
        <f>IF($I67="","",$I67*$U67/10)</f>
        <v/>
      </c>
      <c r="AA67" s="36">
        <v>10</v>
      </c>
      <c r="AB67" s="36" t="str">
        <f>IF($I67="","",$I67*$AA67/10)</f>
        <v/>
      </c>
      <c r="AE67" s="37">
        <v>7</v>
      </c>
      <c r="AF67" s="36" t="str">
        <f>IF($I67="","",$I67*$U67/10)</f>
        <v/>
      </c>
    </row>
    <row r="68" spans="1:38" x14ac:dyDescent="0.2">
      <c r="A68" s="1" t="s">
        <v>25</v>
      </c>
      <c r="B68" s="47" t="s">
        <v>93</v>
      </c>
      <c r="C68" s="47"/>
      <c r="D68" s="47"/>
      <c r="E68" s="47"/>
      <c r="F68" s="47"/>
      <c r="G68" s="47"/>
      <c r="H68" s="47"/>
      <c r="I68" s="20"/>
      <c r="L68" s="55" t="str">
        <f t="shared" si="5"/>
        <v>Angabe fehlt</v>
      </c>
      <c r="M68" s="55"/>
      <c r="N68" s="55"/>
      <c r="U68" s="36">
        <v>10</v>
      </c>
      <c r="V68" s="36" t="str">
        <f>IF($I68="","",$I68*$U68/10)</f>
        <v/>
      </c>
      <c r="W68" s="36" t="str">
        <f>IF($I68="","",$I68*$U68/10)</f>
        <v/>
      </c>
      <c r="X68" s="36" t="str">
        <f>IF($I68="","",$I68*$U68/10/2)</f>
        <v/>
      </c>
      <c r="Y68" s="36" t="str">
        <f>IF($I68="","",$I68*$U68/10/3*2)</f>
        <v/>
      </c>
      <c r="AK68" s="27"/>
    </row>
    <row r="69" spans="1:38" ht="31" customHeight="1" x14ac:dyDescent="0.2">
      <c r="A69" s="1" t="s">
        <v>25</v>
      </c>
      <c r="B69" s="47" t="s">
        <v>97</v>
      </c>
      <c r="C69" s="47"/>
      <c r="D69" s="47"/>
      <c r="E69" s="47"/>
      <c r="F69" s="47"/>
      <c r="G69" s="47"/>
      <c r="H69" s="47"/>
      <c r="I69" s="20"/>
      <c r="L69" s="55" t="str">
        <f t="shared" si="5"/>
        <v>Angabe fehlt</v>
      </c>
      <c r="M69" s="55"/>
      <c r="N69" s="55"/>
      <c r="U69" s="36">
        <v>10</v>
      </c>
      <c r="V69" s="36" t="str">
        <f>IF($I69="","",$I69*$U69/10)</f>
        <v/>
      </c>
      <c r="W69" s="36" t="str">
        <f>IF($I69="","",$I69*$U69/10)</f>
        <v/>
      </c>
      <c r="X69" s="36" t="str">
        <f>IF($I69="","",$I69*$U69/10/2)</f>
        <v/>
      </c>
      <c r="Y69" s="36" t="str">
        <f>IF($I69="","",$I69*$U69/10/3*2)</f>
        <v/>
      </c>
      <c r="AA69" s="36">
        <v>10</v>
      </c>
      <c r="AB69" s="36" t="str">
        <f>IF($I69="","",$I69*$AA69/10)</f>
        <v/>
      </c>
    </row>
    <row r="70" spans="1:38" x14ac:dyDescent="0.2">
      <c r="A70" s="1" t="s">
        <v>25</v>
      </c>
      <c r="B70" s="47" t="s">
        <v>96</v>
      </c>
      <c r="C70" s="47"/>
      <c r="D70" s="47"/>
      <c r="E70" s="47"/>
      <c r="F70" s="47"/>
      <c r="G70" s="47"/>
      <c r="H70" s="47"/>
      <c r="I70" s="20"/>
      <c r="L70" s="55" t="str">
        <f t="shared" si="5"/>
        <v>Angabe fehlt</v>
      </c>
      <c r="M70" s="55"/>
      <c r="N70" s="55"/>
      <c r="U70" s="36">
        <v>10</v>
      </c>
      <c r="V70" s="36" t="str">
        <f>IF($I70="","",-$I70*$U70/10)</f>
        <v/>
      </c>
      <c r="W70" s="36" t="str">
        <f>IF($I70="","",$I70*$U70/10)</f>
        <v/>
      </c>
      <c r="X70" s="36" t="str">
        <f>IF($I70="","",-$I70*$U70/10/4)</f>
        <v/>
      </c>
      <c r="Y70" s="36" t="str">
        <f>IF($I70="","",$I70*$U70/10)</f>
        <v/>
      </c>
    </row>
    <row r="71" spans="1:38" ht="45" customHeight="1" x14ac:dyDescent="0.2">
      <c r="A71" s="1" t="s">
        <v>25</v>
      </c>
      <c r="B71" s="47" t="s">
        <v>137</v>
      </c>
      <c r="C71" s="47"/>
      <c r="D71" s="47"/>
      <c r="E71" s="47"/>
      <c r="F71" s="47"/>
      <c r="G71" s="47"/>
      <c r="H71" s="47"/>
      <c r="I71" s="20"/>
      <c r="L71" s="55" t="str">
        <f t="shared" si="5"/>
        <v>Angabe fehlt</v>
      </c>
      <c r="M71" s="55"/>
      <c r="N71" s="55"/>
      <c r="U71" s="36">
        <v>6</v>
      </c>
      <c r="V71" s="36" t="str">
        <f>IF($I71="","",-$I71*$U71/10)</f>
        <v/>
      </c>
      <c r="AA71" s="36">
        <v>6</v>
      </c>
      <c r="AB71" s="36" t="str">
        <f>IF($I71="","",-$I71*$AA71/10)</f>
        <v/>
      </c>
    </row>
    <row r="72" spans="1:38" x14ac:dyDescent="0.2">
      <c r="A72" s="1" t="s">
        <v>25</v>
      </c>
      <c r="B72" s="47" t="s">
        <v>99</v>
      </c>
      <c r="C72" s="47"/>
      <c r="D72" s="47"/>
      <c r="E72" s="47"/>
      <c r="F72" s="47"/>
      <c r="G72" s="47"/>
      <c r="H72" s="47"/>
      <c r="I72" s="20"/>
      <c r="L72" s="55" t="str">
        <f t="shared" si="5"/>
        <v>Angabe fehlt</v>
      </c>
      <c r="M72" s="55"/>
      <c r="N72" s="55"/>
      <c r="U72" s="36">
        <v>10</v>
      </c>
      <c r="V72" s="36" t="str">
        <f>IF($I72="","",-$I72*$U72/10)</f>
        <v/>
      </c>
      <c r="W72" s="36" t="str">
        <f>IF($I72="","",$I72*$U72/10/3*2)</f>
        <v/>
      </c>
      <c r="X72" s="36" t="str">
        <f>IF($I72="","",-$I72*$U72/10/2)</f>
        <v/>
      </c>
      <c r="Y72" s="36" t="str">
        <f>IF($I72="","",$I72*$U72/10)</f>
        <v/>
      </c>
      <c r="AA72" s="36">
        <v>10</v>
      </c>
      <c r="AB72" s="36" t="str">
        <f>IF($I72="","",-$I72*$AA72/10)</f>
        <v/>
      </c>
      <c r="AE72" s="36">
        <v>5</v>
      </c>
      <c r="AF72" s="36" t="str">
        <f>IF($I72="","",-$I72*$AE72/10)</f>
        <v/>
      </c>
    </row>
    <row r="74" spans="1:38" ht="45" customHeight="1" x14ac:dyDescent="0.2">
      <c r="A74" s="1" t="s">
        <v>25</v>
      </c>
      <c r="B74" s="47" t="s">
        <v>98</v>
      </c>
      <c r="C74" s="47"/>
      <c r="D74" s="47"/>
      <c r="E74" s="47"/>
      <c r="F74" s="47"/>
      <c r="G74" s="47"/>
      <c r="H74" s="47"/>
      <c r="I74" s="47"/>
    </row>
    <row r="75" spans="1:38" ht="65" customHeight="1" x14ac:dyDescent="0.2">
      <c r="B75" s="58"/>
      <c r="C75" s="58"/>
      <c r="D75" s="58"/>
      <c r="E75" s="58"/>
      <c r="F75" s="58"/>
      <c r="G75" s="58"/>
      <c r="H75" s="58"/>
      <c r="I75" s="58"/>
    </row>
    <row r="77" spans="1:38" ht="17" thickBot="1" x14ac:dyDescent="0.25">
      <c r="A77" s="46" t="s">
        <v>75</v>
      </c>
      <c r="B77" s="46"/>
      <c r="C77" s="46"/>
      <c r="D77" s="46"/>
      <c r="E77" s="46"/>
      <c r="F77" s="46"/>
      <c r="G77" s="46"/>
      <c r="H77" s="46"/>
      <c r="I77" s="46"/>
    </row>
    <row r="78" spans="1:38" ht="16" thickTop="1" x14ac:dyDescent="0.2"/>
    <row r="79" spans="1:38" ht="94" customHeight="1" x14ac:dyDescent="0.2">
      <c r="A79" s="54" t="s">
        <v>144</v>
      </c>
      <c r="B79" s="54"/>
      <c r="C79" s="54"/>
      <c r="D79" s="54"/>
      <c r="E79" s="54"/>
      <c r="F79" s="54"/>
      <c r="G79" s="54"/>
      <c r="H79" s="54"/>
      <c r="I79" s="54"/>
    </row>
    <row r="80" spans="1:38" ht="8" customHeight="1" x14ac:dyDescent="0.2">
      <c r="A80" s="38"/>
      <c r="B80" s="38"/>
      <c r="C80" s="38"/>
      <c r="D80" s="38"/>
      <c r="E80" s="38"/>
      <c r="F80" s="38"/>
      <c r="G80" s="38"/>
      <c r="H80" s="38"/>
      <c r="I80" s="38"/>
    </row>
    <row r="81" spans="1:9" ht="46" customHeight="1" x14ac:dyDescent="0.2">
      <c r="A81" s="39" t="str">
        <f>IF(S7&lt;&gt;"NO","!","")</f>
        <v/>
      </c>
      <c r="B81" s="54" t="str">
        <f>IF(A81="!","Die Angaben enthalten Inhalte zu deren Bewertung dieses Werkzeug sicher nicht in Stande ist oder es ist ein Fehler aufgetreten. Bitte konsultieren Sie den Autor oder einen anderne Experten.","")</f>
        <v/>
      </c>
      <c r="C81" s="54"/>
      <c r="D81" s="54"/>
      <c r="E81" s="54"/>
      <c r="F81" s="54"/>
      <c r="G81" s="54"/>
      <c r="H81" s="54"/>
      <c r="I81" s="54"/>
    </row>
    <row r="82" spans="1:9" ht="10" customHeight="1" x14ac:dyDescent="0.2"/>
    <row r="83" spans="1:9" ht="18" thickBot="1" x14ac:dyDescent="0.25">
      <c r="A83" s="56" t="s">
        <v>135</v>
      </c>
      <c r="B83" s="56"/>
      <c r="C83" s="56"/>
      <c r="D83" s="56"/>
      <c r="E83" s="56"/>
      <c r="F83" s="56"/>
      <c r="G83" s="56"/>
      <c r="H83" s="56"/>
      <c r="I83" s="56"/>
    </row>
    <row r="84" spans="1:9" ht="50" customHeight="1" thickTop="1" x14ac:dyDescent="0.2">
      <c r="A84" s="47" t="s">
        <v>123</v>
      </c>
      <c r="B84" s="47"/>
      <c r="C84" s="47"/>
      <c r="D84" s="47"/>
      <c r="E84" s="47"/>
      <c r="F84" s="47"/>
      <c r="G84" s="47"/>
      <c r="H84" s="47"/>
      <c r="I84" s="47"/>
    </row>
    <row r="85" spans="1:9" ht="6" customHeight="1" x14ac:dyDescent="0.2"/>
    <row r="86" spans="1:9" x14ac:dyDescent="0.2">
      <c r="B86" s="59" t="s">
        <v>114</v>
      </c>
      <c r="C86" s="59"/>
      <c r="D86" s="59"/>
      <c r="E86" s="59"/>
      <c r="F86" s="59"/>
      <c r="G86" s="59"/>
      <c r="H86" s="59"/>
    </row>
    <row r="87" spans="1:9" ht="64" x14ac:dyDescent="0.2">
      <c r="B87" s="31" t="s">
        <v>108</v>
      </c>
      <c r="D87" s="32" t="s">
        <v>107</v>
      </c>
      <c r="F87" s="31" t="s">
        <v>109</v>
      </c>
      <c r="H87" s="32" t="s">
        <v>113</v>
      </c>
    </row>
    <row r="88" spans="1:9" x14ac:dyDescent="0.2">
      <c r="B88" s="30">
        <f>V5</f>
        <v>0</v>
      </c>
      <c r="D88" s="30">
        <f>W5</f>
        <v>0</v>
      </c>
      <c r="F88" s="30">
        <f>X5</f>
        <v>0</v>
      </c>
      <c r="H88" s="30">
        <f>Y5</f>
        <v>0</v>
      </c>
    </row>
    <row r="89" spans="1:9" x14ac:dyDescent="0.2">
      <c r="B89" s="30"/>
      <c r="D89" s="30"/>
      <c r="F89" s="30"/>
      <c r="H89" s="30"/>
    </row>
    <row r="90" spans="1:9" x14ac:dyDescent="0.2">
      <c r="B90" s="22"/>
      <c r="F90" s="22"/>
    </row>
    <row r="91" spans="1:9" x14ac:dyDescent="0.2">
      <c r="B91" s="59" t="s">
        <v>115</v>
      </c>
      <c r="C91" s="59"/>
      <c r="D91" s="59"/>
      <c r="F91" s="59" t="s">
        <v>116</v>
      </c>
      <c r="G91" s="59"/>
      <c r="H91" s="59"/>
    </row>
    <row r="92" spans="1:9" x14ac:dyDescent="0.2">
      <c r="B92" s="22"/>
      <c r="C92" s="30">
        <f>AB5</f>
        <v>0</v>
      </c>
      <c r="F92" s="22"/>
      <c r="G92" s="30">
        <f>AF5</f>
        <v>0</v>
      </c>
    </row>
    <row r="93" spans="1:9" ht="62" customHeight="1" x14ac:dyDescent="0.2">
      <c r="B93" s="47" t="s">
        <v>134</v>
      </c>
      <c r="C93" s="47"/>
      <c r="D93" s="47"/>
      <c r="E93" s="47"/>
      <c r="F93" s="47"/>
      <c r="G93" s="47"/>
      <c r="H93" s="47"/>
    </row>
    <row r="94" spans="1:9" ht="10" customHeight="1" x14ac:dyDescent="0.2">
      <c r="B94" s="22"/>
      <c r="F94" s="22"/>
    </row>
    <row r="95" spans="1:9" ht="45" customHeight="1" x14ac:dyDescent="0.2">
      <c r="A95" s="66" t="s">
        <v>136</v>
      </c>
      <c r="B95" s="47"/>
      <c r="C95" s="47"/>
      <c r="D95" s="47"/>
      <c r="E95" s="47"/>
      <c r="F95" s="47"/>
      <c r="G95" s="47"/>
      <c r="H95" s="47"/>
      <c r="I95" s="47"/>
    </row>
    <row r="96" spans="1:9" ht="6" customHeight="1" x14ac:dyDescent="0.2">
      <c r="B96" s="22"/>
      <c r="F96" s="22"/>
    </row>
    <row r="97" spans="1:11" ht="18" thickBot="1" x14ac:dyDescent="0.25">
      <c r="A97" s="56" t="s">
        <v>148</v>
      </c>
      <c r="B97" s="56"/>
      <c r="C97" s="56"/>
      <c r="D97" s="56"/>
      <c r="E97" s="56"/>
      <c r="F97" s="56"/>
      <c r="G97" s="56"/>
      <c r="H97" s="56"/>
      <c r="I97" s="56"/>
    </row>
    <row r="98" spans="1:11" ht="17" thickTop="1" x14ac:dyDescent="0.2">
      <c r="A98" s="22" t="str">
        <f t="shared" ref="A98:A99" si="6">IF(B98&lt;&gt;"-","•","")</f>
        <v/>
      </c>
      <c r="B98" s="47" t="str">
        <f>IF(AND(D12='Validation Lists'!$D$8,D13='Validation Lists'!$D$8,($F$38+$F$39)&lt;0.5),"Eine rein oder ganz überwiegend auf Software bestehende Lösung ist patentrechtlich häufig schwer zu schützen.","-")</f>
        <v>-</v>
      </c>
      <c r="C98" s="47"/>
      <c r="D98" s="47"/>
      <c r="E98" s="47"/>
      <c r="F98" s="47"/>
      <c r="G98" s="47"/>
      <c r="H98" s="47"/>
      <c r="I98" s="47"/>
      <c r="K98" s="1" t="s">
        <v>145</v>
      </c>
    </row>
    <row r="99" spans="1:11" ht="14" customHeight="1" x14ac:dyDescent="0.2">
      <c r="A99" s="22" t="str">
        <f t="shared" si="6"/>
        <v>•</v>
      </c>
      <c r="B99" s="1" t="str">
        <f>IF(AND(SUM(H53:H54)&lt;5000,(F52+F54&lt;0.2)),"Absicherung von Innovation bedeutet nicht nur Kosten, sondern ein Invest. Es kann sich lohnen!","-")</f>
        <v>Absicherung von Innovation bedeutet nicht nur Kosten, sondern ein Invest. Es kann sich lohnen!</v>
      </c>
      <c r="K99" s="1" t="s">
        <v>147</v>
      </c>
    </row>
    <row r="100" spans="1:11" ht="28" customHeight="1" x14ac:dyDescent="0.2">
      <c r="A100" s="22" t="str">
        <f>IF(B100&lt;&gt;"-","•","")</f>
        <v/>
      </c>
      <c r="B100" s="47" t="str">
        <f>IF(AND(NOT(ISBLANK(H53)),H53&lt;10000),"Patentschutz kostet Geld, unterhalb fünfstelliger Summen ist hier selten etwas sinnvolles zu erreichen","-")</f>
        <v>-</v>
      </c>
      <c r="C100" s="47"/>
      <c r="D100" s="47"/>
      <c r="E100" s="47"/>
      <c r="F100" s="47"/>
      <c r="G100" s="47"/>
      <c r="H100" s="47"/>
      <c r="I100" s="47"/>
      <c r="K100" s="1" t="s">
        <v>146</v>
      </c>
    </row>
    <row r="101" spans="1:11" ht="6" customHeight="1" x14ac:dyDescent="0.2"/>
    <row r="102" spans="1:11" ht="18" thickBot="1" x14ac:dyDescent="0.25">
      <c r="A102" s="67" t="s">
        <v>138</v>
      </c>
      <c r="B102" s="67"/>
      <c r="C102" s="67"/>
      <c r="D102" s="67"/>
      <c r="E102" s="67"/>
      <c r="F102" s="67"/>
      <c r="G102" s="67"/>
      <c r="H102" s="67"/>
      <c r="I102" s="67"/>
    </row>
    <row r="103" spans="1:11" ht="32" customHeight="1" thickTop="1" x14ac:dyDescent="0.2">
      <c r="A103" s="22" t="str">
        <f>IF(B103&lt;&gt;"-","•","")</f>
        <v/>
      </c>
      <c r="B103" s="47" t="str">
        <f>IF(OR(I58='Validation Lists'!$D$7,I58='Validation Lists'!$D$9),"Soweit der Kunde Zugriff auf ihr KI-System hat, sollten Sie dessen Nutzung vertraglich schützen.","-")</f>
        <v>-</v>
      </c>
      <c r="C103" s="47"/>
      <c r="D103" s="47"/>
      <c r="E103" s="47"/>
      <c r="F103" s="47"/>
      <c r="G103" s="47"/>
      <c r="H103" s="47"/>
      <c r="I103" s="47"/>
      <c r="K103" s="1" t="s">
        <v>141</v>
      </c>
    </row>
    <row r="104" spans="1:11" ht="45" customHeight="1" x14ac:dyDescent="0.2">
      <c r="A104" s="22" t="str">
        <f>IF(B104&lt;&gt;"-","•","")</f>
        <v/>
      </c>
      <c r="B104" s="47" t="str">
        <f>IF(OR($I$60='Validation Lists'!$D$7,$I$60='Validation Lists'!$D$9),"Bitte achten Sie darauf, sich ausreichend Rechte an den Daten vom Kunden einräumen zu lassen (Nutzungsrechte) und beachten Sie auch hier den Datenschutz (Rechtliche Möglichkeit zur Nutzung personenbezogener Daten).","-")</f>
        <v>-</v>
      </c>
      <c r="C104" s="47"/>
      <c r="D104" s="47"/>
      <c r="E104" s="47"/>
      <c r="F104" s="47"/>
      <c r="G104" s="47"/>
      <c r="H104" s="47"/>
      <c r="I104" s="47"/>
      <c r="K104" s="1" t="s">
        <v>77</v>
      </c>
    </row>
    <row r="105" spans="1:11" ht="7" customHeight="1" x14ac:dyDescent="0.2"/>
    <row r="106" spans="1:11" ht="17" thickBot="1" x14ac:dyDescent="0.25">
      <c r="A106" s="63" t="s">
        <v>76</v>
      </c>
      <c r="B106" s="63"/>
      <c r="C106" s="63"/>
      <c r="D106" s="63"/>
      <c r="E106" s="63"/>
      <c r="F106" s="63"/>
      <c r="G106" s="63"/>
      <c r="H106" s="63"/>
      <c r="I106" s="63"/>
    </row>
    <row r="107" spans="1:11" s="17" customFormat="1" ht="16" thickTop="1" x14ac:dyDescent="0.2"/>
    <row r="108" spans="1:11" ht="18" thickBot="1" x14ac:dyDescent="0.25">
      <c r="A108" s="67" t="s">
        <v>17</v>
      </c>
      <c r="B108" s="67"/>
      <c r="C108" s="67"/>
      <c r="D108" s="67"/>
      <c r="E108" s="67"/>
      <c r="F108" s="67"/>
      <c r="G108" s="67"/>
      <c r="H108" s="67"/>
      <c r="I108" s="67"/>
    </row>
    <row r="109" spans="1:11" ht="60" customHeight="1" thickTop="1" x14ac:dyDescent="0.2">
      <c r="A109" s="60" t="s">
        <v>18</v>
      </c>
      <c r="B109" s="60"/>
      <c r="C109" s="60"/>
      <c r="D109" s="58"/>
      <c r="E109" s="58"/>
      <c r="F109" s="58"/>
      <c r="G109" s="58"/>
      <c r="H109" s="58"/>
      <c r="I109" s="58"/>
    </row>
    <row r="110" spans="1:11" ht="6" customHeight="1" x14ac:dyDescent="0.2">
      <c r="A110" s="5"/>
      <c r="B110" s="22"/>
      <c r="C110" s="22"/>
      <c r="D110" s="5"/>
      <c r="E110" s="5"/>
      <c r="F110" s="5"/>
      <c r="G110" s="5"/>
      <c r="H110" s="5"/>
    </row>
    <row r="111" spans="1:11" ht="60" customHeight="1" x14ac:dyDescent="0.2">
      <c r="A111" s="1" t="s">
        <v>19</v>
      </c>
      <c r="D111" s="58"/>
      <c r="E111" s="58"/>
      <c r="F111" s="58"/>
      <c r="G111" s="58"/>
      <c r="H111" s="58"/>
      <c r="I111" s="58"/>
    </row>
    <row r="112" spans="1:11" ht="6" customHeight="1" x14ac:dyDescent="0.2">
      <c r="A112" s="5"/>
      <c r="B112" s="22"/>
      <c r="C112" s="22"/>
      <c r="D112" s="5"/>
      <c r="E112" s="5"/>
      <c r="F112" s="5"/>
      <c r="G112" s="5"/>
      <c r="H112" s="5"/>
    </row>
    <row r="113" spans="1:9" ht="60" customHeight="1" x14ac:dyDescent="0.2">
      <c r="A113" s="1" t="s">
        <v>20</v>
      </c>
      <c r="D113" s="58"/>
      <c r="E113" s="58"/>
      <c r="F113" s="58"/>
      <c r="G113" s="58"/>
      <c r="H113" s="58"/>
      <c r="I113" s="58"/>
    </row>
    <row r="115" spans="1:9" ht="17" thickBot="1" x14ac:dyDescent="0.25">
      <c r="A115" s="63" t="s">
        <v>105</v>
      </c>
      <c r="B115" s="63"/>
      <c r="C115" s="63"/>
      <c r="D115" s="63"/>
      <c r="E115" s="63"/>
      <c r="F115" s="63"/>
      <c r="G115" s="63"/>
      <c r="H115" s="63"/>
      <c r="I115" s="63"/>
    </row>
    <row r="116" spans="1:9" ht="66" customHeight="1" thickTop="1" x14ac:dyDescent="0.2">
      <c r="A116" s="1" t="s">
        <v>25</v>
      </c>
      <c r="B116" s="65" t="s">
        <v>122</v>
      </c>
      <c r="C116" s="65"/>
      <c r="D116" s="65"/>
      <c r="E116" s="65"/>
      <c r="F116" s="65"/>
      <c r="G116" s="65"/>
      <c r="H116" s="65"/>
      <c r="I116" s="65"/>
    </row>
    <row r="117" spans="1:9" x14ac:dyDescent="0.2">
      <c r="B117" s="64" t="s">
        <v>106</v>
      </c>
      <c r="C117" s="64"/>
      <c r="D117" s="64"/>
      <c r="E117" s="64"/>
      <c r="F117" s="64"/>
      <c r="G117" s="64"/>
      <c r="H117" s="64"/>
      <c r="I117" s="64"/>
    </row>
  </sheetData>
  <sheetProtection algorithmName="SHA-512" hashValue="UADC7rMDr5nMFiFL9DuunJ1SOKZ9eeGM3mxq2g89s2/qd73ilTK9DRAWCT0D2jcz7Jk2FqTuAoRZkEItcRwQqQ==" saltValue="G6pcj6pn4fcy/wubMO38fA==" spinCount="100000" sheet="1" objects="1" scenarios="1" selectLockedCells="1"/>
  <dataConsolidate/>
  <mergeCells count="100">
    <mergeCell ref="A1:H1"/>
    <mergeCell ref="D5:I5"/>
    <mergeCell ref="D7:I7"/>
    <mergeCell ref="A24:I24"/>
    <mergeCell ref="A25:I25"/>
    <mergeCell ref="A9:D9"/>
    <mergeCell ref="E9:I9"/>
    <mergeCell ref="F15:H15"/>
    <mergeCell ref="F12:H12"/>
    <mergeCell ref="B13:C13"/>
    <mergeCell ref="A19:C19"/>
    <mergeCell ref="A51:I51"/>
    <mergeCell ref="D109:I109"/>
    <mergeCell ref="D111:I111"/>
    <mergeCell ref="D46:E46"/>
    <mergeCell ref="A27:I27"/>
    <mergeCell ref="A38:E38"/>
    <mergeCell ref="A77:I77"/>
    <mergeCell ref="A108:I108"/>
    <mergeCell ref="A5:C5"/>
    <mergeCell ref="A7:C7"/>
    <mergeCell ref="A11:I11"/>
    <mergeCell ref="A12:C12"/>
    <mergeCell ref="A15:C15"/>
    <mergeCell ref="A16:C16"/>
    <mergeCell ref="A17:C17"/>
    <mergeCell ref="A18:C18"/>
    <mergeCell ref="A33:E33"/>
    <mergeCell ref="A106:I106"/>
    <mergeCell ref="A28:I28"/>
    <mergeCell ref="A40:I40"/>
    <mergeCell ref="D49:I49"/>
    <mergeCell ref="B104:I104"/>
    <mergeCell ref="A115:I115"/>
    <mergeCell ref="B117:I117"/>
    <mergeCell ref="B116:I116"/>
    <mergeCell ref="B93:H93"/>
    <mergeCell ref="A95:I95"/>
    <mergeCell ref="A97:I97"/>
    <mergeCell ref="A102:I102"/>
    <mergeCell ref="B103:I103"/>
    <mergeCell ref="D113:I113"/>
    <mergeCell ref="A109:C109"/>
    <mergeCell ref="A58:H58"/>
    <mergeCell ref="A60:H60"/>
    <mergeCell ref="L32:N32"/>
    <mergeCell ref="L60:N60"/>
    <mergeCell ref="L58:N58"/>
    <mergeCell ref="B67:H67"/>
    <mergeCell ref="B68:H68"/>
    <mergeCell ref="B69:H69"/>
    <mergeCell ref="B75:I75"/>
    <mergeCell ref="B74:I74"/>
    <mergeCell ref="B70:H70"/>
    <mergeCell ref="B71:H71"/>
    <mergeCell ref="B72:H72"/>
    <mergeCell ref="B52:C52"/>
    <mergeCell ref="B53:C53"/>
    <mergeCell ref="A62:H62"/>
    <mergeCell ref="L62:N62"/>
    <mergeCell ref="A83:I83"/>
    <mergeCell ref="A21:C21"/>
    <mergeCell ref="B22:C22"/>
    <mergeCell ref="D22:I22"/>
    <mergeCell ref="B54:C54"/>
    <mergeCell ref="B41:D41"/>
    <mergeCell ref="B42:D42"/>
    <mergeCell ref="B43:D43"/>
    <mergeCell ref="B44:D44"/>
    <mergeCell ref="A46:C49"/>
    <mergeCell ref="A34:E34"/>
    <mergeCell ref="A35:E35"/>
    <mergeCell ref="A36:E36"/>
    <mergeCell ref="A37:E37"/>
    <mergeCell ref="L70:N70"/>
    <mergeCell ref="L71:N71"/>
    <mergeCell ref="L72:N72"/>
    <mergeCell ref="L54:N54"/>
    <mergeCell ref="L52:N52"/>
    <mergeCell ref="L53:N53"/>
    <mergeCell ref="L38:N38"/>
    <mergeCell ref="L66:N66"/>
    <mergeCell ref="L67:N67"/>
    <mergeCell ref="L68:N68"/>
    <mergeCell ref="L69:N69"/>
    <mergeCell ref="L40:N40"/>
    <mergeCell ref="L33:N33"/>
    <mergeCell ref="L34:N34"/>
    <mergeCell ref="L35:N35"/>
    <mergeCell ref="L36:N36"/>
    <mergeCell ref="L37:N37"/>
    <mergeCell ref="B98:I98"/>
    <mergeCell ref="B100:I100"/>
    <mergeCell ref="A64:I64"/>
    <mergeCell ref="A79:I79"/>
    <mergeCell ref="B81:I81"/>
    <mergeCell ref="A84:I84"/>
    <mergeCell ref="B86:H86"/>
    <mergeCell ref="B91:D91"/>
    <mergeCell ref="F91:H91"/>
  </mergeCells>
  <conditionalFormatting sqref="E9 D15:D18 I15">
    <cfRule type="cellIs" dxfId="23" priority="33" operator="equal">
      <formula>$I$1</formula>
    </cfRule>
  </conditionalFormatting>
  <conditionalFormatting sqref="L40:N40">
    <cfRule type="cellIs" dxfId="22" priority="32" operator="equal">
      <formula>"OK"</formula>
    </cfRule>
  </conditionalFormatting>
  <conditionalFormatting sqref="D21">
    <cfRule type="cellIs" dxfId="21" priority="30" operator="equal">
      <formula>$I$1</formula>
    </cfRule>
  </conditionalFormatting>
  <conditionalFormatting sqref="I16">
    <cfRule type="cellIs" dxfId="20" priority="29" operator="equal">
      <formula>$I$1</formula>
    </cfRule>
  </conditionalFormatting>
  <conditionalFormatting sqref="I12">
    <cfRule type="cellIs" dxfId="19" priority="28" operator="equal">
      <formula>$I$1</formula>
    </cfRule>
  </conditionalFormatting>
  <conditionalFormatting sqref="D12:D13">
    <cfRule type="cellIs" dxfId="18" priority="27" operator="equal">
      <formula>$I$1</formula>
    </cfRule>
  </conditionalFormatting>
  <conditionalFormatting sqref="I60">
    <cfRule type="cellIs" dxfId="17" priority="25" operator="equal">
      <formula>$I$1</formula>
    </cfRule>
  </conditionalFormatting>
  <conditionalFormatting sqref="L32:N32">
    <cfRule type="cellIs" dxfId="16" priority="24" operator="equal">
      <formula>"Bitte Angaben ergänzen"</formula>
    </cfRule>
  </conditionalFormatting>
  <conditionalFormatting sqref="D19">
    <cfRule type="cellIs" dxfId="15" priority="21" operator="equal">
      <formula>$I$1</formula>
    </cfRule>
  </conditionalFormatting>
  <conditionalFormatting sqref="D88:D89 B88:B89 F88:F89 H88:H89">
    <cfRule type="colorScale" priority="20">
      <colorScale>
        <cfvo type="num" val="0"/>
        <cfvo type="num" val="5"/>
        <cfvo type="num" val="10"/>
        <color theme="0" tint="-4.9989318521683403E-2"/>
        <color rgb="FFE4FF98"/>
        <color rgb="FF00B050"/>
      </colorScale>
    </cfRule>
  </conditionalFormatting>
  <conditionalFormatting sqref="F54 D52:D54 F52 H53:H54">
    <cfRule type="containsBlanks" dxfId="14" priority="34">
      <formula>LEN(TRIM(D52))=0</formula>
    </cfRule>
  </conditionalFormatting>
  <conditionalFormatting sqref="I62">
    <cfRule type="cellIs" dxfId="13" priority="13" operator="equal">
      <formula>$I$1</formula>
    </cfRule>
  </conditionalFormatting>
  <conditionalFormatting sqref="I58">
    <cfRule type="cellIs" dxfId="12" priority="11" operator="equal">
      <formula>$I$1</formula>
    </cfRule>
  </conditionalFormatting>
  <conditionalFormatting sqref="C92">
    <cfRule type="colorScale" priority="10">
      <colorScale>
        <cfvo type="num" val="0"/>
        <cfvo type="num" val="5"/>
        <cfvo type="num" val="10"/>
        <color theme="0" tint="-4.9989318521683403E-2"/>
        <color rgb="FFE4FF98"/>
        <color rgb="FF00B050"/>
      </colorScale>
    </cfRule>
  </conditionalFormatting>
  <conditionalFormatting sqref="G92">
    <cfRule type="colorScale" priority="9">
      <colorScale>
        <cfvo type="num" val="0"/>
        <cfvo type="num" val="5"/>
        <cfvo type="num" val="10"/>
        <color theme="0" tint="-4.9989318521683403E-2"/>
        <color rgb="FFE4FF98"/>
        <color rgb="FF00B050"/>
      </colorScale>
    </cfRule>
  </conditionalFormatting>
  <conditionalFormatting sqref="I66:I72">
    <cfRule type="containsBlanks" dxfId="11" priority="35">
      <formula>LEN(TRIM(I66))=0</formula>
    </cfRule>
  </conditionalFormatting>
  <dataValidations count="3">
    <dataValidation type="whole" allowBlank="1" showInputMessage="1" showErrorMessage="1" sqref="H53:H55" xr:uid="{00000000-0002-0000-0100-000000000000}">
      <formula1>0</formula1>
      <formula2>100000000</formula2>
    </dataValidation>
    <dataValidation type="decimal" allowBlank="1" showInputMessage="1" showErrorMessage="1" errorTitle="Menschen zählt man!" error="Bitte geben Sie 0 oder eine größere Zahl ein" sqref="F52 F54:F55" xr:uid="{00000000-0002-0000-0100-000001000000}">
      <formula1>0</formula1>
      <formula2>100000</formula2>
    </dataValidation>
    <dataValidation type="whole" allowBlank="1" showInputMessage="1" showErrorMessage="1" promptTitle="Skala 0-10" prompt="Bitte geben Sie eine ganze Zahl zwischen 0 und 10 ein." sqref="D52:D55 I66:I72" xr:uid="{00000000-0002-0000-0100-000002000000}">
      <formula1>0</formula1>
      <formula2>10</formula2>
    </dataValidation>
  </dataValidations>
  <hyperlinks>
    <hyperlink ref="B117" r:id="rId1" display="🔗 Baltasar Cevc" xr:uid="{DF4E8DBD-08B6-414D-ABD1-0660C7DC4458}"/>
  </hyperlinks>
  <pageMargins left="0.70866141732283472" right="0.70866141732283472" top="0.74803149606299213" bottom="0.74803149606299213" header="0.31496062992125984" footer="0.31496062992125984"/>
  <pageSetup paperSize="9" orientation="portrait" horizontalDpi="300" verticalDpi="300" r:id="rId2"/>
  <headerFooter>
    <oddFooter>&amp;L&amp;6Checkliste Geschäftsgeheimnisschutz; Version 1.0; Stand: 11. November 2019
© 2019 RA Baltasar Cevc, Kanzleipartner im Verbund fingolex
Lizenz: Creative Commons, CC BY-NC-SA 3.0&amp;R&amp;6&amp;Z&amp;F &amp;D &amp;T
&amp;11
Seite &amp;"PT Sans,Bold"&amp;P &amp;"PT Sans,Regular"
&amp;6von &amp;N</oddFooter>
  </headerFooter>
  <rowBreaks count="4" manualBreakCount="4">
    <brk id="29" max="16383" man="1"/>
    <brk id="63" max="8" man="1"/>
    <brk id="76" max="16383" man="1"/>
    <brk id="105" max="16383" man="1"/>
  </rowBreaks>
  <ignoredErrors>
    <ignoredError sqref="AL65" formulaRange="1"/>
  </ignoredErrors>
  <drawing r:id="rId3"/>
  <extLst>
    <ext xmlns:x14="http://schemas.microsoft.com/office/spreadsheetml/2009/9/main" uri="{78C0D931-6437-407d-A8EE-F0AAD7539E65}">
      <x14:conditionalFormattings>
        <x14:conditionalFormatting xmlns:xm="http://schemas.microsoft.com/office/excel/2006/main">
          <x14:cfRule type="containsText" priority="23" operator="containsText" id="{0E04CC4B-9AAF-534E-9366-0B7752D240C6}">
            <xm:f>NOT(ISERROR(SEARCH("Angabe fehlt",L61)))</xm:f>
            <xm:f>"Angabe fehlt"</xm:f>
            <x14:dxf>
              <font>
                <color rgb="FF9C0006"/>
              </font>
              <fill>
                <patternFill>
                  <bgColor rgb="FFFFC7CE"/>
                </patternFill>
              </fill>
            </x14:dxf>
          </x14:cfRule>
          <xm:sqref>L61</xm:sqref>
        </x14:conditionalFormatting>
        <x14:conditionalFormatting xmlns:xm="http://schemas.microsoft.com/office/excel/2006/main">
          <x14:cfRule type="containsText" priority="15" operator="containsText" id="{30FD282A-F8E3-E04B-8241-138DB147D9B2}">
            <xm:f>NOT(ISERROR(SEARCH("Angabe fehlt",L53)))</xm:f>
            <xm:f>"Angabe fehlt"</xm:f>
            <x14:dxf>
              <font>
                <color rgb="FF9C0006"/>
              </font>
              <fill>
                <patternFill>
                  <bgColor rgb="FFFFC7CE"/>
                </patternFill>
              </fill>
            </x14:dxf>
          </x14:cfRule>
          <xm:sqref>L53</xm:sqref>
        </x14:conditionalFormatting>
        <x14:conditionalFormatting xmlns:xm="http://schemas.microsoft.com/office/excel/2006/main">
          <x14:cfRule type="containsText" priority="17" operator="containsText" id="{0BDE4EC2-309A-204C-A6F5-1F16BB8AED45}">
            <xm:f>NOT(ISERROR(SEARCH("Angabe fehlt",L52)))</xm:f>
            <xm:f>"Angabe fehlt"</xm:f>
            <x14:dxf>
              <font>
                <color rgb="FF9C0006"/>
              </font>
              <fill>
                <patternFill>
                  <bgColor rgb="FFFFC7CE"/>
                </patternFill>
              </fill>
            </x14:dxf>
          </x14:cfRule>
          <xm:sqref>L52</xm:sqref>
        </x14:conditionalFormatting>
        <x14:conditionalFormatting xmlns:xm="http://schemas.microsoft.com/office/excel/2006/main">
          <x14:cfRule type="containsText" priority="14" operator="containsText" id="{19FFF325-4C77-684F-9E84-95AF27473931}">
            <xm:f>NOT(ISERROR(SEARCH("Angabe fehlt",L54)))</xm:f>
            <xm:f>"Angabe fehlt"</xm:f>
            <x14:dxf>
              <font>
                <color rgb="FF9C0006"/>
              </font>
              <fill>
                <patternFill>
                  <bgColor rgb="FFFFC7CE"/>
                </patternFill>
              </fill>
            </x14:dxf>
          </x14:cfRule>
          <xm:sqref>L54</xm:sqref>
        </x14:conditionalFormatting>
        <x14:conditionalFormatting xmlns:xm="http://schemas.microsoft.com/office/excel/2006/main">
          <x14:cfRule type="containsText" priority="8" operator="containsText" id="{10195B97-8A06-4645-AC63-0B7A92715225}">
            <xm:f>NOT(ISERROR(SEARCH("Angabe fehlt",L33)))</xm:f>
            <xm:f>"Angabe fehlt"</xm:f>
            <x14:dxf>
              <font>
                <color rgb="FF9C0006"/>
              </font>
              <fill>
                <patternFill>
                  <bgColor rgb="FFFFC7CE"/>
                </patternFill>
              </fill>
            </x14:dxf>
          </x14:cfRule>
          <xm:sqref>L33</xm:sqref>
        </x14:conditionalFormatting>
        <x14:conditionalFormatting xmlns:xm="http://schemas.microsoft.com/office/excel/2006/main">
          <x14:cfRule type="containsText" priority="7" operator="containsText" id="{7C5D7D26-144D-BF47-AA89-612526A7ECBA}">
            <xm:f>NOT(ISERROR(SEARCH("Angabe fehlt",L34)))</xm:f>
            <xm:f>"Angabe fehlt"</xm:f>
            <x14:dxf>
              <font>
                <color rgb="FF9C0006"/>
              </font>
              <fill>
                <patternFill>
                  <bgColor rgb="FFFFC7CE"/>
                </patternFill>
              </fill>
            </x14:dxf>
          </x14:cfRule>
          <xm:sqref>L34:L38</xm:sqref>
        </x14:conditionalFormatting>
        <x14:conditionalFormatting xmlns:xm="http://schemas.microsoft.com/office/excel/2006/main">
          <x14:cfRule type="containsText" priority="5" operator="containsText" id="{952CB801-CCF8-BC40-AFF5-2644F6E49B05}">
            <xm:f>NOT(ISERROR(SEARCH("Angabe fehlt",L66)))</xm:f>
            <xm:f>"Angabe fehlt"</xm:f>
            <x14:dxf>
              <font>
                <color rgb="FF9C0006"/>
              </font>
              <fill>
                <patternFill>
                  <bgColor rgb="FFFFC7CE"/>
                </patternFill>
              </fill>
            </x14:dxf>
          </x14:cfRule>
          <xm:sqref>L66</xm:sqref>
        </x14:conditionalFormatting>
        <x14:conditionalFormatting xmlns:xm="http://schemas.microsoft.com/office/excel/2006/main">
          <x14:cfRule type="containsText" priority="4" operator="containsText" id="{77FEB5DC-8A57-4E48-993F-1B741EB628F5}">
            <xm:f>NOT(ISERROR(SEARCH("Angabe fehlt",L67)))</xm:f>
            <xm:f>"Angabe fehlt"</xm:f>
            <x14:dxf>
              <font>
                <color rgb="FF9C0006"/>
              </font>
              <fill>
                <patternFill>
                  <bgColor rgb="FFFFC7CE"/>
                </patternFill>
              </fill>
            </x14:dxf>
          </x14:cfRule>
          <xm:sqref>L67:L72</xm:sqref>
        </x14:conditionalFormatting>
        <x14:conditionalFormatting xmlns:xm="http://schemas.microsoft.com/office/excel/2006/main">
          <x14:cfRule type="containsText" priority="3" operator="containsText" id="{1B095C4B-0078-3949-8A35-C485F3C935BD}">
            <xm:f>NOT(ISERROR(SEARCH("Angabe fehlt",L58)))</xm:f>
            <xm:f>"Angabe fehlt"</xm:f>
            <x14:dxf>
              <font>
                <color rgb="FF9C0006"/>
              </font>
              <fill>
                <patternFill>
                  <bgColor rgb="FFFFC7CE"/>
                </patternFill>
              </fill>
            </x14:dxf>
          </x14:cfRule>
          <xm:sqref>L58</xm:sqref>
        </x14:conditionalFormatting>
        <x14:conditionalFormatting xmlns:xm="http://schemas.microsoft.com/office/excel/2006/main">
          <x14:cfRule type="containsText" priority="2" operator="containsText" id="{167CAAF1-AA26-DC46-8DF5-19E1AB07CCD6}">
            <xm:f>NOT(ISERROR(SEARCH("Angabe fehlt",L60)))</xm:f>
            <xm:f>"Angabe fehlt"</xm:f>
            <x14:dxf>
              <font>
                <color rgb="FF9C0006"/>
              </font>
              <fill>
                <patternFill>
                  <bgColor rgb="FFFFC7CE"/>
                </patternFill>
              </fill>
            </x14:dxf>
          </x14:cfRule>
          <xm:sqref>L60</xm:sqref>
        </x14:conditionalFormatting>
        <x14:conditionalFormatting xmlns:xm="http://schemas.microsoft.com/office/excel/2006/main">
          <x14:cfRule type="containsText" priority="1" operator="containsText" id="{80FD3641-ED5C-344E-AB95-7E8DC6CE8DE0}">
            <xm:f>NOT(ISERROR(SEARCH("Angabe fehlt",L62)))</xm:f>
            <xm:f>"Angabe fehlt"</xm:f>
            <x14:dxf>
              <font>
                <color rgb="FF9C0006"/>
              </font>
              <fill>
                <patternFill>
                  <bgColor rgb="FFFFC7CE"/>
                </patternFill>
              </fill>
            </x14:dxf>
          </x14:cfRule>
          <xm:sqref>L62</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3000000}">
          <x14:formula1>
            <xm:f>'Validation Lists'!$D$7:$D$8</xm:f>
          </x14:formula1>
          <xm:sqref>I12 I15:I16 D21 D15:D19 D12:D13</xm:sqref>
        </x14:dataValidation>
        <x14:dataValidation type="list" allowBlank="1" showInputMessage="1" showErrorMessage="1" xr:uid="{00000000-0002-0000-0100-000004000000}">
          <x14:formula1>
            <xm:f>'Validation Lists'!$C$7:$C$11</xm:f>
          </x14:formula1>
          <xm:sqref>E9</xm:sqref>
        </x14:dataValidation>
        <x14:dataValidation type="list" allowBlank="1" showInputMessage="1" showErrorMessage="1" xr:uid="{651F7BCC-51C3-8C47-8D37-615E2FE6D197}">
          <x14:formula1>
            <xm:f>'Validation Lists'!$D$7:$D$9</xm:f>
          </x14:formula1>
          <xm:sqref>I60 I62 I58</xm:sqref>
        </x14:dataValidation>
        <x14:dataValidation type="list" allowBlank="1" showInputMessage="1" showErrorMessage="1" xr:uid="{2BF50460-E1D2-764C-B780-939C8F077EBD}">
          <x14:formula1>
            <xm:f>'Validation Lists'!$F$7:$F$9</xm:f>
          </x14:formula1>
          <xm:sqref>D46:E46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sheetPr>
  <dimension ref="A2:F163"/>
  <sheetViews>
    <sheetView workbookViewId="0">
      <selection activeCell="C1" sqref="C1:F1048576"/>
    </sheetView>
  </sheetViews>
  <sheetFormatPr baseColWidth="10" defaultColWidth="8.83203125" defaultRowHeight="15" x14ac:dyDescent="0.2"/>
  <cols>
    <col min="1" max="1" width="80.33203125" style="1" customWidth="1"/>
    <col min="2" max="2" width="8.1640625" style="1" customWidth="1"/>
    <col min="3" max="3" width="19.83203125" hidden="1" customWidth="1"/>
    <col min="4" max="4" width="0" hidden="1" customWidth="1"/>
    <col min="5" max="5" width="27.6640625" hidden="1" customWidth="1"/>
    <col min="6" max="6" width="26.83203125" hidden="1" customWidth="1"/>
  </cols>
  <sheetData>
    <row r="2" spans="1:6" ht="19" x14ac:dyDescent="0.2">
      <c r="A2" s="24" t="s">
        <v>57</v>
      </c>
      <c r="B2" s="24"/>
    </row>
    <row r="4" spans="1:6" ht="19" x14ac:dyDescent="0.2">
      <c r="A4" s="24" t="s">
        <v>58</v>
      </c>
      <c r="B4" s="24"/>
    </row>
    <row r="5" spans="1:6" ht="19" x14ac:dyDescent="0.2">
      <c r="A5" s="24"/>
      <c r="B5" s="24"/>
    </row>
    <row r="6" spans="1:6" ht="17" thickBot="1" x14ac:dyDescent="0.25">
      <c r="A6" s="14"/>
      <c r="B6" s="14"/>
      <c r="C6" s="2" t="s">
        <v>3</v>
      </c>
      <c r="D6" s="11" t="s">
        <v>34</v>
      </c>
      <c r="E6" s="11" t="s">
        <v>47</v>
      </c>
      <c r="F6" s="16" t="s">
        <v>90</v>
      </c>
    </row>
    <row r="7" spans="1:6" ht="16" thickTop="1" x14ac:dyDescent="0.2">
      <c r="C7" t="s">
        <v>8</v>
      </c>
      <c r="D7" t="s">
        <v>35</v>
      </c>
      <c r="E7" t="s">
        <v>48</v>
      </c>
      <c r="F7" t="s">
        <v>87</v>
      </c>
    </row>
    <row r="8" spans="1:6" x14ac:dyDescent="0.2">
      <c r="A8" s="73" t="s">
        <v>59</v>
      </c>
      <c r="B8" s="73"/>
      <c r="C8" t="s">
        <v>7</v>
      </c>
      <c r="D8" t="s">
        <v>36</v>
      </c>
      <c r="E8" t="s">
        <v>49</v>
      </c>
      <c r="F8" t="s">
        <v>88</v>
      </c>
    </row>
    <row r="9" spans="1:6" x14ac:dyDescent="0.2">
      <c r="A9" s="73"/>
      <c r="B9" s="73"/>
      <c r="C9" t="s">
        <v>9</v>
      </c>
      <c r="D9" t="s">
        <v>71</v>
      </c>
      <c r="E9" t="s">
        <v>50</v>
      </c>
      <c r="F9" t="s">
        <v>89</v>
      </c>
    </row>
    <row r="10" spans="1:6" x14ac:dyDescent="0.2">
      <c r="A10" s="73"/>
      <c r="B10" s="73"/>
      <c r="C10" t="s">
        <v>54</v>
      </c>
    </row>
    <row r="11" spans="1:6" x14ac:dyDescent="0.2">
      <c r="A11" s="73"/>
      <c r="B11" s="73"/>
      <c r="C11" t="s">
        <v>6</v>
      </c>
    </row>
    <row r="12" spans="1:6" x14ac:dyDescent="0.2">
      <c r="A12" s="73"/>
      <c r="B12" s="73"/>
    </row>
    <row r="13" spans="1:6" x14ac:dyDescent="0.2">
      <c r="A13" s="73"/>
      <c r="B13" s="73"/>
    </row>
    <row r="14" spans="1:6" x14ac:dyDescent="0.2">
      <c r="A14" s="73"/>
      <c r="B14" s="73"/>
    </row>
    <row r="22" spans="1:2" x14ac:dyDescent="0.2">
      <c r="A22" s="15"/>
      <c r="B22" s="15"/>
    </row>
    <row r="23" spans="1:2" x14ac:dyDescent="0.2">
      <c r="A23" s="15"/>
      <c r="B23" s="15"/>
    </row>
    <row r="24" spans="1:2" x14ac:dyDescent="0.2">
      <c r="A24" s="15"/>
      <c r="B24" s="15"/>
    </row>
    <row r="25" spans="1:2" x14ac:dyDescent="0.2">
      <c r="A25" s="15"/>
      <c r="B25" s="15"/>
    </row>
    <row r="26" spans="1:2" x14ac:dyDescent="0.2">
      <c r="A26" s="15"/>
      <c r="B26" s="15"/>
    </row>
    <row r="27" spans="1:2" x14ac:dyDescent="0.2">
      <c r="A27" s="15"/>
      <c r="B27" s="15"/>
    </row>
    <row r="28" spans="1:2" x14ac:dyDescent="0.2">
      <c r="A28" s="15"/>
      <c r="B28" s="15"/>
    </row>
    <row r="29" spans="1:2" x14ac:dyDescent="0.2">
      <c r="A29" s="15"/>
      <c r="B29" s="15"/>
    </row>
    <row r="30" spans="1:2" x14ac:dyDescent="0.2">
      <c r="A30" s="15"/>
      <c r="B30" s="15"/>
    </row>
    <row r="31" spans="1:2" x14ac:dyDescent="0.2">
      <c r="A31" s="15"/>
      <c r="B31" s="15"/>
    </row>
    <row r="32" spans="1:2" x14ac:dyDescent="0.2">
      <c r="A32" s="15"/>
      <c r="B32" s="15"/>
    </row>
    <row r="33" spans="1:2" x14ac:dyDescent="0.2">
      <c r="A33" s="15"/>
      <c r="B33" s="15"/>
    </row>
    <row r="34" spans="1:2" x14ac:dyDescent="0.2">
      <c r="A34" s="15"/>
      <c r="B34" s="15"/>
    </row>
    <row r="35" spans="1:2" x14ac:dyDescent="0.2">
      <c r="A35" s="15"/>
      <c r="B35" s="15"/>
    </row>
    <row r="36" spans="1:2" x14ac:dyDescent="0.2">
      <c r="A36" s="15"/>
      <c r="B36" s="15"/>
    </row>
    <row r="37" spans="1:2" x14ac:dyDescent="0.2">
      <c r="A37" s="15"/>
      <c r="B37" s="15"/>
    </row>
    <row r="38" spans="1:2" x14ac:dyDescent="0.2">
      <c r="A38" s="15"/>
      <c r="B38" s="15"/>
    </row>
    <row r="39" spans="1:2" x14ac:dyDescent="0.2">
      <c r="A39" s="15"/>
      <c r="B39" s="15"/>
    </row>
    <row r="40" spans="1:2" x14ac:dyDescent="0.2">
      <c r="A40" s="15"/>
      <c r="B40" s="15"/>
    </row>
    <row r="41" spans="1:2" x14ac:dyDescent="0.2">
      <c r="A41" s="15"/>
      <c r="B41" s="15"/>
    </row>
    <row r="42" spans="1:2" x14ac:dyDescent="0.2">
      <c r="A42" s="15"/>
      <c r="B42" s="15"/>
    </row>
    <row r="43" spans="1:2" x14ac:dyDescent="0.2">
      <c r="A43" s="15"/>
      <c r="B43" s="15"/>
    </row>
    <row r="44" spans="1:2" x14ac:dyDescent="0.2">
      <c r="A44" s="15"/>
      <c r="B44" s="15"/>
    </row>
    <row r="45" spans="1:2" x14ac:dyDescent="0.2">
      <c r="A45" s="15"/>
      <c r="B45" s="15"/>
    </row>
    <row r="46" spans="1:2" x14ac:dyDescent="0.2">
      <c r="A46" s="15"/>
      <c r="B46" s="15"/>
    </row>
    <row r="47" spans="1:2" x14ac:dyDescent="0.2">
      <c r="A47" s="15"/>
      <c r="B47" s="15"/>
    </row>
    <row r="48" spans="1:2" x14ac:dyDescent="0.2">
      <c r="A48" s="15"/>
      <c r="B48" s="15"/>
    </row>
    <row r="49" spans="1:2" x14ac:dyDescent="0.2">
      <c r="A49" s="15"/>
      <c r="B49" s="15"/>
    </row>
    <row r="50" spans="1:2" x14ac:dyDescent="0.2">
      <c r="A50" s="15"/>
      <c r="B50" s="15"/>
    </row>
    <row r="51" spans="1:2" x14ac:dyDescent="0.2">
      <c r="A51" s="15"/>
      <c r="B51" s="15"/>
    </row>
    <row r="52" spans="1:2" x14ac:dyDescent="0.2">
      <c r="A52" s="15"/>
      <c r="B52" s="15"/>
    </row>
    <row r="53" spans="1:2" x14ac:dyDescent="0.2">
      <c r="A53" s="15"/>
      <c r="B53" s="15"/>
    </row>
    <row r="54" spans="1:2" x14ac:dyDescent="0.2">
      <c r="A54" s="15"/>
      <c r="B54" s="15"/>
    </row>
    <row r="55" spans="1:2" x14ac:dyDescent="0.2">
      <c r="A55" s="15"/>
      <c r="B55" s="15"/>
    </row>
    <row r="56" spans="1:2" x14ac:dyDescent="0.2">
      <c r="A56" s="15"/>
      <c r="B56" s="15"/>
    </row>
    <row r="57" spans="1:2" x14ac:dyDescent="0.2">
      <c r="A57" s="15"/>
      <c r="B57" s="15"/>
    </row>
    <row r="58" spans="1:2" x14ac:dyDescent="0.2">
      <c r="A58" s="15"/>
      <c r="B58" s="15"/>
    </row>
    <row r="59" spans="1:2" x14ac:dyDescent="0.2">
      <c r="A59" s="15"/>
      <c r="B59" s="15"/>
    </row>
    <row r="60" spans="1:2" x14ac:dyDescent="0.2">
      <c r="A60" s="15"/>
      <c r="B60" s="15"/>
    </row>
    <row r="61" spans="1:2" x14ac:dyDescent="0.2">
      <c r="A61" s="15"/>
      <c r="B61" s="15"/>
    </row>
    <row r="62" spans="1:2" x14ac:dyDescent="0.2">
      <c r="A62" s="15"/>
      <c r="B62" s="15"/>
    </row>
    <row r="63" spans="1:2" x14ac:dyDescent="0.2">
      <c r="A63" s="15"/>
      <c r="B63" s="15"/>
    </row>
    <row r="64" spans="1:2" x14ac:dyDescent="0.2">
      <c r="A64" s="15"/>
      <c r="B64" s="15"/>
    </row>
    <row r="65" spans="1:2" x14ac:dyDescent="0.2">
      <c r="A65" s="15"/>
      <c r="B65" s="15"/>
    </row>
    <row r="66" spans="1:2" x14ac:dyDescent="0.2">
      <c r="A66" s="15"/>
      <c r="B66" s="15"/>
    </row>
    <row r="67" spans="1:2" x14ac:dyDescent="0.2">
      <c r="A67" s="15"/>
      <c r="B67" s="15"/>
    </row>
    <row r="68" spans="1:2" x14ac:dyDescent="0.2">
      <c r="A68" s="15"/>
      <c r="B68" s="15"/>
    </row>
    <row r="69" spans="1:2" x14ac:dyDescent="0.2">
      <c r="A69" s="15"/>
      <c r="B69" s="15"/>
    </row>
    <row r="70" spans="1:2" x14ac:dyDescent="0.2">
      <c r="A70" s="15"/>
      <c r="B70" s="15"/>
    </row>
    <row r="71" spans="1:2" x14ac:dyDescent="0.2">
      <c r="A71" s="15"/>
      <c r="B71" s="15"/>
    </row>
    <row r="72" spans="1:2" x14ac:dyDescent="0.2">
      <c r="A72" s="15"/>
      <c r="B72" s="15"/>
    </row>
    <row r="73" spans="1:2" x14ac:dyDescent="0.2">
      <c r="A73" s="15"/>
      <c r="B73" s="15"/>
    </row>
    <row r="74" spans="1:2" x14ac:dyDescent="0.2">
      <c r="A74" s="15"/>
      <c r="B74" s="15"/>
    </row>
    <row r="75" spans="1:2" x14ac:dyDescent="0.2">
      <c r="A75" s="15"/>
      <c r="B75" s="15"/>
    </row>
    <row r="76" spans="1:2" x14ac:dyDescent="0.2">
      <c r="A76" s="15"/>
      <c r="B76" s="15"/>
    </row>
    <row r="77" spans="1:2" x14ac:dyDescent="0.2">
      <c r="A77" s="15"/>
      <c r="B77" s="15"/>
    </row>
    <row r="78" spans="1:2" x14ac:dyDescent="0.2">
      <c r="A78" s="15"/>
      <c r="B78" s="15"/>
    </row>
    <row r="79" spans="1:2" x14ac:dyDescent="0.2">
      <c r="A79" s="15"/>
      <c r="B79" s="15"/>
    </row>
    <row r="80" spans="1:2" x14ac:dyDescent="0.2">
      <c r="A80" s="15"/>
      <c r="B80" s="15"/>
    </row>
    <row r="81" spans="1:2" x14ac:dyDescent="0.2">
      <c r="A81" s="15"/>
      <c r="B81" s="15"/>
    </row>
    <row r="82" spans="1:2" x14ac:dyDescent="0.2">
      <c r="A82" s="15"/>
      <c r="B82" s="15"/>
    </row>
    <row r="83" spans="1:2" x14ac:dyDescent="0.2">
      <c r="A83" s="15"/>
      <c r="B83" s="15"/>
    </row>
    <row r="84" spans="1:2" x14ac:dyDescent="0.2">
      <c r="A84" s="15"/>
      <c r="B84" s="15"/>
    </row>
    <row r="85" spans="1:2" x14ac:dyDescent="0.2">
      <c r="A85" s="15"/>
      <c r="B85" s="15"/>
    </row>
    <row r="86" spans="1:2" x14ac:dyDescent="0.2">
      <c r="A86" s="15"/>
      <c r="B86" s="15"/>
    </row>
    <row r="87" spans="1:2" x14ac:dyDescent="0.2">
      <c r="A87" s="15"/>
      <c r="B87" s="15"/>
    </row>
    <row r="88" spans="1:2" x14ac:dyDescent="0.2">
      <c r="A88" s="15"/>
      <c r="B88" s="15"/>
    </row>
    <row r="89" spans="1:2" x14ac:dyDescent="0.2">
      <c r="A89" s="15"/>
      <c r="B89" s="15"/>
    </row>
    <row r="90" spans="1:2" x14ac:dyDescent="0.2">
      <c r="A90" s="15"/>
      <c r="B90" s="15"/>
    </row>
    <row r="91" spans="1:2" x14ac:dyDescent="0.2">
      <c r="A91" s="15"/>
      <c r="B91" s="15"/>
    </row>
    <row r="92" spans="1:2" x14ac:dyDescent="0.2">
      <c r="A92" s="15"/>
      <c r="B92" s="15"/>
    </row>
    <row r="93" spans="1:2" x14ac:dyDescent="0.2">
      <c r="A93" s="15"/>
      <c r="B93" s="15"/>
    </row>
    <row r="94" spans="1:2" x14ac:dyDescent="0.2">
      <c r="A94" s="15"/>
      <c r="B94" s="15"/>
    </row>
    <row r="95" spans="1:2" x14ac:dyDescent="0.2">
      <c r="A95" s="15"/>
      <c r="B95" s="15"/>
    </row>
    <row r="96" spans="1:2" x14ac:dyDescent="0.2">
      <c r="A96" s="15"/>
      <c r="B96" s="15"/>
    </row>
    <row r="97" spans="1:2" x14ac:dyDescent="0.2">
      <c r="A97" s="15"/>
      <c r="B97" s="15"/>
    </row>
    <row r="98" spans="1:2" x14ac:dyDescent="0.2">
      <c r="A98" s="15"/>
      <c r="B98" s="15"/>
    </row>
    <row r="99" spans="1:2" x14ac:dyDescent="0.2">
      <c r="A99" s="15"/>
      <c r="B99" s="15"/>
    </row>
    <row r="100" spans="1:2" x14ac:dyDescent="0.2">
      <c r="A100" s="15"/>
      <c r="B100" s="15"/>
    </row>
    <row r="101" spans="1:2" x14ac:dyDescent="0.2">
      <c r="A101" s="15"/>
      <c r="B101" s="15"/>
    </row>
    <row r="102" spans="1:2" x14ac:dyDescent="0.2">
      <c r="A102" s="15"/>
      <c r="B102" s="15"/>
    </row>
    <row r="103" spans="1:2" x14ac:dyDescent="0.2">
      <c r="A103" s="15"/>
      <c r="B103" s="15"/>
    </row>
    <row r="104" spans="1:2" x14ac:dyDescent="0.2">
      <c r="A104" s="15"/>
      <c r="B104" s="15"/>
    </row>
    <row r="105" spans="1:2" x14ac:dyDescent="0.2">
      <c r="A105" s="15"/>
      <c r="B105" s="15"/>
    </row>
    <row r="106" spans="1:2" x14ac:dyDescent="0.2">
      <c r="A106" s="15"/>
      <c r="B106" s="15"/>
    </row>
    <row r="107" spans="1:2" x14ac:dyDescent="0.2">
      <c r="A107" s="15"/>
      <c r="B107" s="15"/>
    </row>
    <row r="108" spans="1:2" x14ac:dyDescent="0.2">
      <c r="A108" s="15"/>
      <c r="B108" s="15"/>
    </row>
    <row r="109" spans="1:2" x14ac:dyDescent="0.2">
      <c r="A109" s="15"/>
      <c r="B109" s="15"/>
    </row>
    <row r="110" spans="1:2" x14ac:dyDescent="0.2">
      <c r="A110" s="15"/>
      <c r="B110" s="15"/>
    </row>
    <row r="111" spans="1:2" x14ac:dyDescent="0.2">
      <c r="A111" s="15"/>
      <c r="B111" s="15"/>
    </row>
    <row r="112" spans="1:2" x14ac:dyDescent="0.2">
      <c r="A112" s="15"/>
      <c r="B112" s="15"/>
    </row>
    <row r="113" spans="1:2" x14ac:dyDescent="0.2">
      <c r="A113" s="15"/>
      <c r="B113" s="15"/>
    </row>
    <row r="114" spans="1:2" x14ac:dyDescent="0.2">
      <c r="A114" s="15"/>
      <c r="B114" s="15"/>
    </row>
    <row r="115" spans="1:2" x14ac:dyDescent="0.2">
      <c r="A115" s="15"/>
      <c r="B115" s="15"/>
    </row>
    <row r="116" spans="1:2" x14ac:dyDescent="0.2">
      <c r="A116" s="15"/>
      <c r="B116" s="15"/>
    </row>
    <row r="117" spans="1:2" x14ac:dyDescent="0.2">
      <c r="A117" s="15"/>
      <c r="B117" s="15"/>
    </row>
    <row r="118" spans="1:2" x14ac:dyDescent="0.2">
      <c r="A118" s="15"/>
      <c r="B118" s="15"/>
    </row>
    <row r="119" spans="1:2" x14ac:dyDescent="0.2">
      <c r="A119" s="15"/>
      <c r="B119" s="15"/>
    </row>
    <row r="120" spans="1:2" x14ac:dyDescent="0.2">
      <c r="A120" s="15"/>
      <c r="B120" s="15"/>
    </row>
    <row r="121" spans="1:2" x14ac:dyDescent="0.2">
      <c r="A121" s="15"/>
      <c r="B121" s="15"/>
    </row>
    <row r="122" spans="1:2" x14ac:dyDescent="0.2">
      <c r="A122" s="15"/>
      <c r="B122" s="15"/>
    </row>
    <row r="123" spans="1:2" x14ac:dyDescent="0.2">
      <c r="A123" s="15"/>
      <c r="B123" s="15"/>
    </row>
    <row r="124" spans="1:2" x14ac:dyDescent="0.2">
      <c r="A124" s="15"/>
      <c r="B124" s="15"/>
    </row>
    <row r="125" spans="1:2" x14ac:dyDescent="0.2">
      <c r="A125" s="15"/>
      <c r="B125" s="15"/>
    </row>
    <row r="126" spans="1:2" x14ac:dyDescent="0.2">
      <c r="A126" s="15"/>
      <c r="B126" s="15"/>
    </row>
    <row r="127" spans="1:2" x14ac:dyDescent="0.2">
      <c r="A127" s="15"/>
      <c r="B127" s="15"/>
    </row>
    <row r="128" spans="1:2" x14ac:dyDescent="0.2">
      <c r="A128" s="15"/>
      <c r="B128" s="15"/>
    </row>
    <row r="129" spans="1:2" x14ac:dyDescent="0.2">
      <c r="A129" s="15"/>
      <c r="B129" s="15"/>
    </row>
    <row r="130" spans="1:2" x14ac:dyDescent="0.2">
      <c r="A130" s="15"/>
      <c r="B130" s="15"/>
    </row>
    <row r="131" spans="1:2" x14ac:dyDescent="0.2">
      <c r="A131" s="15"/>
      <c r="B131" s="15"/>
    </row>
    <row r="132" spans="1:2" x14ac:dyDescent="0.2">
      <c r="A132" s="15"/>
      <c r="B132" s="15"/>
    </row>
    <row r="133" spans="1:2" x14ac:dyDescent="0.2">
      <c r="A133" s="15"/>
      <c r="B133" s="15"/>
    </row>
    <row r="134" spans="1:2" x14ac:dyDescent="0.2">
      <c r="A134" s="15"/>
      <c r="B134" s="15"/>
    </row>
    <row r="135" spans="1:2" x14ac:dyDescent="0.2">
      <c r="A135" s="15"/>
      <c r="B135" s="15"/>
    </row>
    <row r="136" spans="1:2" x14ac:dyDescent="0.2">
      <c r="A136" s="15"/>
      <c r="B136" s="15"/>
    </row>
    <row r="137" spans="1:2" x14ac:dyDescent="0.2">
      <c r="A137" s="15"/>
      <c r="B137" s="15"/>
    </row>
    <row r="138" spans="1:2" x14ac:dyDescent="0.2">
      <c r="A138" s="15"/>
      <c r="B138" s="15"/>
    </row>
    <row r="139" spans="1:2" x14ac:dyDescent="0.2">
      <c r="A139" s="15"/>
      <c r="B139" s="15"/>
    </row>
    <row r="140" spans="1:2" x14ac:dyDescent="0.2">
      <c r="A140" s="15"/>
      <c r="B140" s="15"/>
    </row>
    <row r="141" spans="1:2" x14ac:dyDescent="0.2">
      <c r="A141" s="15"/>
      <c r="B141" s="15"/>
    </row>
    <row r="142" spans="1:2" x14ac:dyDescent="0.2">
      <c r="A142" s="15"/>
      <c r="B142" s="15"/>
    </row>
    <row r="143" spans="1:2" x14ac:dyDescent="0.2">
      <c r="A143" s="15"/>
      <c r="B143" s="15"/>
    </row>
    <row r="144" spans="1:2" x14ac:dyDescent="0.2">
      <c r="A144" s="15"/>
      <c r="B144" s="15"/>
    </row>
    <row r="145" spans="1:2" x14ac:dyDescent="0.2">
      <c r="A145" s="15"/>
      <c r="B145" s="15"/>
    </row>
    <row r="146" spans="1:2" x14ac:dyDescent="0.2">
      <c r="A146" s="15"/>
      <c r="B146" s="15"/>
    </row>
    <row r="147" spans="1:2" x14ac:dyDescent="0.2">
      <c r="A147" s="15"/>
      <c r="B147" s="15"/>
    </row>
    <row r="148" spans="1:2" x14ac:dyDescent="0.2">
      <c r="A148" s="15"/>
      <c r="B148" s="15"/>
    </row>
    <row r="149" spans="1:2" x14ac:dyDescent="0.2">
      <c r="A149" s="15"/>
      <c r="B149" s="15"/>
    </row>
    <row r="150" spans="1:2" x14ac:dyDescent="0.2">
      <c r="A150" s="15"/>
      <c r="B150" s="15"/>
    </row>
    <row r="151" spans="1:2" x14ac:dyDescent="0.2">
      <c r="A151" s="15"/>
      <c r="B151" s="15"/>
    </row>
    <row r="152" spans="1:2" x14ac:dyDescent="0.2">
      <c r="A152" s="15"/>
      <c r="B152" s="15"/>
    </row>
    <row r="153" spans="1:2" x14ac:dyDescent="0.2">
      <c r="A153" s="15"/>
      <c r="B153" s="15"/>
    </row>
    <row r="154" spans="1:2" x14ac:dyDescent="0.2">
      <c r="A154" s="15"/>
      <c r="B154" s="15"/>
    </row>
    <row r="155" spans="1:2" x14ac:dyDescent="0.2">
      <c r="A155" s="15"/>
      <c r="B155" s="15"/>
    </row>
    <row r="156" spans="1:2" x14ac:dyDescent="0.2">
      <c r="A156" s="15"/>
      <c r="B156" s="15"/>
    </row>
    <row r="157" spans="1:2" x14ac:dyDescent="0.2">
      <c r="A157" s="15"/>
      <c r="B157" s="15"/>
    </row>
    <row r="158" spans="1:2" x14ac:dyDescent="0.2">
      <c r="A158" s="15"/>
      <c r="B158" s="15"/>
    </row>
    <row r="159" spans="1:2" x14ac:dyDescent="0.2">
      <c r="A159" s="15"/>
      <c r="B159" s="15"/>
    </row>
    <row r="160" spans="1:2" x14ac:dyDescent="0.2">
      <c r="A160" s="15"/>
      <c r="B160" s="15"/>
    </row>
    <row r="161" spans="1:2" x14ac:dyDescent="0.2">
      <c r="A161" s="15"/>
      <c r="B161" s="15"/>
    </row>
    <row r="162" spans="1:2" x14ac:dyDescent="0.2">
      <c r="A162" s="15"/>
      <c r="B162" s="15"/>
    </row>
    <row r="163" spans="1:2" x14ac:dyDescent="0.2">
      <c r="A163" s="15"/>
      <c r="B163" s="15"/>
    </row>
  </sheetData>
  <sheetProtection algorithmName="SHA-512" hashValue="5TDA0s5DJc6aXI6yR1wRdAL0yNtQLPNYrW3TRZq0LeiZE0Dt05K+h/AASmL4NYZQCGvcKxwnwTz1m62Bp5ViSw==" saltValue="Ee+79MZTSexoUV3okWwxDQ==" spinCount="100000" sheet="1" objects="1" scenarios="1" selectLockedCells="1" selectUnlockedCells="1"/>
  <mergeCells count="1">
    <mergeCell ref="A8:B1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Hinweise</vt:lpstr>
      <vt:lpstr>Bewertungswerkzeug</vt:lpstr>
      <vt:lpstr>Validation Lists</vt:lpstr>
      <vt:lpstr>Auswertung</vt:lpstr>
      <vt:lpstr>Eingaben</vt:lpstr>
      <vt:lpstr>Bewertungswerkzeug!Print_Area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Vorbewertungswerkzeug Schutz von Innovation im Feld Künstlicher Intelligenz</dc:title>
  <dc:subject/>
  <dc:creator>Cevc, Baltasar (RA)</dc:creator>
  <cp:keywords>IP; AI; patent; copyright; innovation; protect; investment</cp:keywords>
  <dc:description/>
  <cp:lastModifiedBy>Microsoft Office User</cp:lastModifiedBy>
  <cp:lastPrinted>2019-11-29T19:12:34Z</cp:lastPrinted>
  <dcterms:created xsi:type="dcterms:W3CDTF">2019-11-20T14:23:40Z</dcterms:created>
  <dcterms:modified xsi:type="dcterms:W3CDTF">2020-05-23T16:03:25Z</dcterms:modified>
  <cp:category>fingolex; checklists; ip; ai</cp:category>
</cp:coreProperties>
</file>